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8855" windowHeight="8445" activeTab="1"/>
  </bookViews>
  <sheets>
    <sheet name="JERARQUIZACIÓN" sheetId="2" r:id="rId1"/>
    <sheet name="1" sheetId="1" r:id="rId2"/>
    <sheet name="2" sheetId="3" r:id="rId3"/>
    <sheet name="3" sheetId="4" r:id="rId4"/>
    <sheet name="CATEGORIAS" sheetId="5" r:id="rId5"/>
    <sheet name="4" sheetId="6" r:id="rId6"/>
    <sheet name="FACTORES" sheetId="7" r:id="rId7"/>
    <sheet name="5" sheetId="8" r:id="rId8"/>
    <sheet name="6" sheetId="9" r:id="rId9"/>
    <sheet name="7" sheetId="10" r:id="rId10"/>
    <sheet name="PUNTOS" sheetId="11" r:id="rId11"/>
    <sheet name="8" sheetId="12" r:id="rId12"/>
    <sheet name="9" sheetId="13" r:id="rId13"/>
    <sheet name="10" sheetId="14" r:id="rId14"/>
    <sheet name="11" sheetId="17" r:id="rId15"/>
    <sheet name="ENCUESTA" sheetId="15" r:id="rId16"/>
    <sheet name="12" sheetId="16" r:id="rId17"/>
  </sheets>
  <calcPr calcId="145621"/>
</workbook>
</file>

<file path=xl/calcChain.xml><?xml version="1.0" encoding="utf-8"?>
<calcChain xmlns="http://schemas.openxmlformats.org/spreadsheetml/2006/main">
  <c r="N20" i="12" l="1"/>
  <c r="M7" i="17"/>
  <c r="O7" i="17" s="1"/>
  <c r="E8" i="14"/>
  <c r="G8" i="14" s="1"/>
  <c r="E11" i="14"/>
  <c r="E10" i="14"/>
  <c r="G10" i="14" s="1"/>
  <c r="H10" i="14" s="1"/>
  <c r="I10" i="14" s="1"/>
  <c r="J10" i="14" s="1"/>
  <c r="K10" i="14" s="1"/>
  <c r="M10" i="14" s="1"/>
  <c r="E9" i="14"/>
  <c r="G9" i="14" s="1"/>
  <c r="M9" i="14" s="1"/>
  <c r="E7" i="14"/>
  <c r="D9" i="13"/>
  <c r="F9" i="13" s="1"/>
  <c r="H9" i="16"/>
  <c r="H10" i="16"/>
  <c r="I10" i="16" s="1"/>
  <c r="K10" i="16" s="1"/>
  <c r="L10" i="16" s="1"/>
  <c r="M10" i="16" s="1"/>
  <c r="H11" i="16"/>
  <c r="H12" i="16"/>
  <c r="I12" i="16" s="1"/>
  <c r="K12" i="16" s="1"/>
  <c r="L12" i="16" s="1"/>
  <c r="M12" i="16" s="1"/>
  <c r="H8" i="16"/>
  <c r="E9" i="16"/>
  <c r="I9" i="16" s="1"/>
  <c r="K9" i="16" s="1"/>
  <c r="L9" i="16" s="1"/>
  <c r="M9" i="16" s="1"/>
  <c r="E10" i="16"/>
  <c r="E11" i="16"/>
  <c r="I11" i="16" s="1"/>
  <c r="K11" i="16" s="1"/>
  <c r="L11" i="16" s="1"/>
  <c r="M11" i="16" s="1"/>
  <c r="E12" i="16"/>
  <c r="E8" i="16"/>
  <c r="I8" i="16" s="1"/>
  <c r="K8" i="16" s="1"/>
  <c r="G11" i="14"/>
  <c r="M11" i="14" s="1"/>
  <c r="G7" i="14"/>
  <c r="H7" i="14" s="1"/>
  <c r="I7" i="14" s="1"/>
  <c r="M7" i="14" s="1"/>
  <c r="D7" i="13"/>
  <c r="H7" i="13" s="1"/>
  <c r="D8" i="13"/>
  <c r="H8" i="13" s="1"/>
  <c r="D10" i="13"/>
  <c r="H10" i="13" s="1"/>
  <c r="D6" i="13"/>
  <c r="H6" i="13" s="1"/>
  <c r="C6" i="9"/>
  <c r="C7" i="9"/>
  <c r="C8" i="9"/>
  <c r="C9" i="9"/>
  <c r="C5" i="9"/>
  <c r="B22" i="4"/>
  <c r="E17" i="4" s="1"/>
  <c r="E16" i="4" s="1"/>
  <c r="E15" i="4" s="1"/>
  <c r="H10" i="4"/>
  <c r="H9" i="4"/>
  <c r="H11" i="4"/>
  <c r="H12" i="4"/>
  <c r="H8" i="4"/>
  <c r="C17" i="3"/>
  <c r="H13" i="3"/>
  <c r="F8" i="1"/>
  <c r="F9" i="1"/>
  <c r="F10" i="1"/>
  <c r="F11" i="1"/>
  <c r="F7" i="1"/>
  <c r="M8" i="16" l="1"/>
  <c r="L8" i="16"/>
  <c r="H9" i="13"/>
  <c r="H8" i="14"/>
  <c r="I8" i="14" s="1"/>
  <c r="M8" i="14" s="1"/>
  <c r="F10" i="13"/>
  <c r="F7" i="13"/>
  <c r="F6" i="13"/>
  <c r="F8" i="13"/>
  <c r="C11" i="9"/>
</calcChain>
</file>

<file path=xl/comments1.xml><?xml version="1.0" encoding="utf-8"?>
<comments xmlns="http://schemas.openxmlformats.org/spreadsheetml/2006/main">
  <authors>
    <author>Vladimirac</author>
  </authors>
  <commentList>
    <comment ref="B22" authorId="0">
      <text>
        <r>
          <rPr>
            <b/>
            <sz val="9"/>
            <color indexed="81"/>
            <rFont val="Tahoma"/>
            <family val="2"/>
          </rPr>
          <t>Vladimirac:</t>
        </r>
        <r>
          <rPr>
            <sz val="9"/>
            <color indexed="81"/>
            <rFont val="Tahoma"/>
            <family val="2"/>
          </rPr>
          <t xml:space="preserve">
Este es el valor que se incrementa a cada cargo</t>
        </r>
      </text>
    </comment>
  </commentList>
</comments>
</file>

<file path=xl/comments2.xml><?xml version="1.0" encoding="utf-8"?>
<comments xmlns="http://schemas.openxmlformats.org/spreadsheetml/2006/main">
  <authors>
    <author>Vladimirac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Vladimirac: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Recordemos que el Multiplicador que se recomienda elegir es el primer dígito del total de puntos, en nuestro ejemplo (500), por lo tanto el digito de validación es (5).</t>
        </r>
      </text>
    </comment>
  </commentList>
</comments>
</file>

<file path=xl/sharedStrings.xml><?xml version="1.0" encoding="utf-8"?>
<sst xmlns="http://schemas.openxmlformats.org/spreadsheetml/2006/main" count="351" uniqueCount="144">
  <si>
    <t>ASISTENTE CONTABLE</t>
  </si>
  <si>
    <t>ASISTENTE SELECCIÓN DE PERSONAL</t>
  </si>
  <si>
    <t>ANALISTA DE RECURSOS HUMANOS</t>
  </si>
  <si>
    <t>GERENTE GENERAL</t>
  </si>
  <si>
    <t>OFICIOS VARIOS</t>
  </si>
  <si>
    <t>TRABAJO / CARGOS</t>
  </si>
  <si>
    <t>CALIFICADOR C1 (Antonia López)</t>
  </si>
  <si>
    <t>CALIFICADOR C2 (Mario Guitierrez)</t>
  </si>
  <si>
    <t>CALIFICADOR C3 (Estefania Vélez)</t>
  </si>
  <si>
    <t>Escala de Valoración (de 1 a 5)</t>
  </si>
  <si>
    <t>siendo 1(el más bajo) y 5(el más alto)</t>
  </si>
  <si>
    <t>PROMEDIO</t>
  </si>
  <si>
    <t>ORDENACIÓN</t>
  </si>
  <si>
    <t>1Ro</t>
  </si>
  <si>
    <t>2Do</t>
  </si>
  <si>
    <t>3Ro</t>
  </si>
  <si>
    <t>4To</t>
  </si>
  <si>
    <t>5To</t>
  </si>
  <si>
    <t>EMPLEO DE LAS DESCRIPCIONES DE  LOS TRABAJOS</t>
  </si>
  <si>
    <t>COMPARACIÓN POR PARES</t>
  </si>
  <si>
    <t>+</t>
  </si>
  <si>
    <t>Nro DE CRUCES</t>
  </si>
  <si>
    <t>ODENACIÓN</t>
  </si>
  <si>
    <t>TOTAL</t>
  </si>
  <si>
    <r>
      <t>n (n-1)</t>
    </r>
    <r>
      <rPr>
        <b/>
        <sz val="14"/>
        <color theme="1"/>
        <rFont val="Calibri"/>
        <family val="2"/>
        <scheme val="minor"/>
      </rPr>
      <t xml:space="preserve"> /2</t>
    </r>
  </si>
  <si>
    <t xml:space="preserve">VALIDACIÓN: </t>
  </si>
  <si>
    <t>COMPARACIÓN POR PUNTOS</t>
  </si>
  <si>
    <t>PUNTOS</t>
  </si>
  <si>
    <t>1Ro GERENTE GENERAL</t>
  </si>
  <si>
    <t>2Do ANALISTA DE RECURSOS HUMANOS</t>
  </si>
  <si>
    <t>4To ASISTENTE CONTABLE</t>
  </si>
  <si>
    <t>5To OFICIOS VARIOS</t>
  </si>
  <si>
    <t>3Ro ASISTENTE SELECCIÓN DE PERSONAL</t>
  </si>
  <si>
    <t>SALARIO MAYOR-SALARIO MENOR / n-1</t>
  </si>
  <si>
    <t>CATEGORIAS</t>
  </si>
  <si>
    <t>GRADOS</t>
  </si>
  <si>
    <t>DEPARTAMENTOS FUNCIONALES</t>
  </si>
  <si>
    <t>EMPLEOS CALIFICADOS</t>
  </si>
  <si>
    <t>EMPLEOS SEMICALIFICADOS</t>
  </si>
  <si>
    <t>EMPLEOS NO CALIFICADOS</t>
  </si>
  <si>
    <t>DIRECTIVO</t>
  </si>
  <si>
    <t>DIRIGE</t>
  </si>
  <si>
    <t>APOYA</t>
  </si>
  <si>
    <t>ADMINISTRATIVO</t>
  </si>
  <si>
    <t>OPERATIVO</t>
  </si>
  <si>
    <t>COORDINA</t>
  </si>
  <si>
    <t>ASISTENTE DE SELECCIÓN DE PERSONAL</t>
  </si>
  <si>
    <t>ASISTENTE DE SELECCIÓN DE PERSONAL  ASISTENTE CONTABLE</t>
  </si>
  <si>
    <t>SISTEMA DE CLASIFICACIÓN POR CATEGORÍAS</t>
  </si>
  <si>
    <t>SISTEMA DE COMPARACIÓN POR FACTORES</t>
  </si>
  <si>
    <t>ORDEN</t>
  </si>
  <si>
    <t>REQUISITOS MENTALES</t>
  </si>
  <si>
    <t>HABILIDAD</t>
  </si>
  <si>
    <t>REQUISITOS FÍSICOS</t>
  </si>
  <si>
    <t>RESPONSABILIDAD</t>
  </si>
  <si>
    <t>CONDICIONES DE TRABAJO</t>
  </si>
  <si>
    <t>TRABAJO CLAVE</t>
  </si>
  <si>
    <t>SALARIO DIARIO</t>
  </si>
  <si>
    <t>TOTAL DE PUNTOS</t>
  </si>
  <si>
    <t>RANGO (A)</t>
  </si>
  <si>
    <t>SALARIO(B)</t>
  </si>
  <si>
    <t>1*</t>
  </si>
  <si>
    <t>2*</t>
  </si>
  <si>
    <t>3*</t>
  </si>
  <si>
    <t>4*</t>
  </si>
  <si>
    <t>FACTOR</t>
  </si>
  <si>
    <t>SUBFACTOR</t>
  </si>
  <si>
    <t>Educación</t>
  </si>
  <si>
    <t>Experiencia</t>
  </si>
  <si>
    <t>Iniciativa e Ingenio</t>
  </si>
  <si>
    <t>Destreza Manual</t>
  </si>
  <si>
    <t>Mental</t>
  </si>
  <si>
    <t>Físico</t>
  </si>
  <si>
    <t>Visual</t>
  </si>
  <si>
    <t>RESPOSABILIDAD</t>
  </si>
  <si>
    <t>Manejo Dinero</t>
  </si>
  <si>
    <t>Manejo Equipos o Herramientas</t>
  </si>
  <si>
    <t>Manejo Materiales o Productos</t>
  </si>
  <si>
    <t>Seguridad de Otros</t>
  </si>
  <si>
    <t>Relaciones con el Público</t>
  </si>
  <si>
    <t>Manejo de Información Confidecial</t>
  </si>
  <si>
    <t>Supervición (Trabajo de Otros)</t>
  </si>
  <si>
    <t>SELECCIÓN DE FACTORES</t>
  </si>
  <si>
    <t>Toma de Decisión</t>
  </si>
  <si>
    <t>Análisis de Información</t>
  </si>
  <si>
    <t>REQUISITOS FÍSICOS / ESFUERZO</t>
  </si>
  <si>
    <t>Altas</t>
  </si>
  <si>
    <t xml:space="preserve">Medias </t>
  </si>
  <si>
    <t>Bajas</t>
  </si>
  <si>
    <t>40% - 60%</t>
  </si>
  <si>
    <t>20% - 30%</t>
  </si>
  <si>
    <t>5% - 20%</t>
  </si>
  <si>
    <t>5% - 10%</t>
  </si>
  <si>
    <t>RELACIÓN</t>
  </si>
  <si>
    <t>SISTEMA DE ASIGNACIÓN DE PUNTOS</t>
  </si>
  <si>
    <t>FACTORES</t>
  </si>
  <si>
    <t>PONDERACIÓN DE LOS FACTORES</t>
  </si>
  <si>
    <t>PUNTUACIÓN DEL GRADO MÍNIMO</t>
  </si>
  <si>
    <t>MULTIPLICADOR ELEGIDO</t>
  </si>
  <si>
    <t>PUNTUACIÓN DEL GRADO MÁXIMO</t>
  </si>
  <si>
    <t>VALIDACIÓN</t>
  </si>
  <si>
    <t>VALIDACIÓN Nro 1</t>
  </si>
  <si>
    <t>Número Puntos * Puntuación del Grado Mínimo / 100</t>
  </si>
  <si>
    <t>Nro Grados</t>
  </si>
  <si>
    <t>Cuadro de Puntuación de los Grados</t>
  </si>
  <si>
    <t>Valor de r</t>
  </si>
  <si>
    <t>I</t>
  </si>
  <si>
    <t>II</t>
  </si>
  <si>
    <t>III</t>
  </si>
  <si>
    <t>IV</t>
  </si>
  <si>
    <t>V</t>
  </si>
  <si>
    <t>VI</t>
  </si>
  <si>
    <t>VII</t>
  </si>
  <si>
    <t>FORMULA PARA HALLAR LA (r): r=(P.Max-P.Mín)/(N-1)</t>
  </si>
  <si>
    <t>ENCUESTA SALARIAL</t>
  </si>
  <si>
    <t>FUENTES DE INFORMACIÓN</t>
  </si>
  <si>
    <t>CARGOS</t>
  </si>
  <si>
    <t>EMPRESA "A"</t>
  </si>
  <si>
    <t>EMPRESA "B"</t>
  </si>
  <si>
    <t>SUELDO BÁSICO</t>
  </si>
  <si>
    <t>PRIMAS</t>
  </si>
  <si>
    <t>BÁSICO + PRIMAS</t>
  </si>
  <si>
    <t>PROMEDIO DEL MERCADO</t>
  </si>
  <si>
    <t>SALARIOS DE LA EMPRESA PROPIA</t>
  </si>
  <si>
    <t>I ($)</t>
  </si>
  <si>
    <t>%</t>
  </si>
  <si>
    <t>SALARIO PPIO Y PROMEDIO AJUSTADO</t>
  </si>
  <si>
    <t>RESULTADOS FINALES</t>
  </si>
  <si>
    <t>SALARIO REAL</t>
  </si>
  <si>
    <t>TOTAL PUNTOS</t>
  </si>
  <si>
    <t>GRADO</t>
  </si>
  <si>
    <t>Técnico</t>
  </si>
  <si>
    <t>Tecnólogo</t>
  </si>
  <si>
    <t>Profesional</t>
  </si>
  <si>
    <t>Especialista</t>
  </si>
  <si>
    <t>MBA</t>
  </si>
  <si>
    <t>Menor a 1 año</t>
  </si>
  <si>
    <t>Más de 3 añós</t>
  </si>
  <si>
    <t>Entre 1 año y 3 años</t>
  </si>
  <si>
    <t>Normal</t>
  </si>
  <si>
    <t>Especializado</t>
  </si>
  <si>
    <t>Motriz</t>
  </si>
  <si>
    <t>Fuerza</t>
  </si>
  <si>
    <t>VALOR DEL PUNTO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</si>
</sst>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&quot;$&quot;\ * #,##0.0_);_(&quot;$&quot;\ * \(#,##0.0\);_(&quot;$&quot;\ 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22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color indexed="81"/>
      <name val="Tahoma"/>
      <family val="2"/>
    </font>
    <font>
      <b/>
      <sz val="20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theme="8" tint="0.59999389629810485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/>
      <bottom style="double">
        <color rgb="FFFF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theme="3" tint="0.39997558519241921"/>
      </left>
      <right style="double">
        <color theme="3" tint="0.39997558519241921"/>
      </right>
      <top style="double">
        <color theme="3" tint="0.39997558519241921"/>
      </top>
      <bottom style="double">
        <color theme="3" tint="0.39997558519241921"/>
      </bottom>
      <diagonal/>
    </border>
    <border>
      <left style="double">
        <color theme="3" tint="0.39997558519241921"/>
      </left>
      <right/>
      <top style="double">
        <color theme="3" tint="0.39997558519241921"/>
      </top>
      <bottom style="double">
        <color theme="3" tint="0.39997558519241921"/>
      </bottom>
      <diagonal/>
    </border>
    <border>
      <left style="thin">
        <color indexed="64"/>
      </left>
      <right style="double">
        <color theme="3" tint="0.39997558519241921"/>
      </right>
      <top style="double">
        <color theme="3" tint="0.39997558519241921"/>
      </top>
      <bottom style="double">
        <color theme="3" tint="0.3999755851924192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6" borderId="0" xfId="0" applyFill="1" applyBorder="1"/>
    <xf numFmtId="0" fontId="0" fillId="6" borderId="1" xfId="0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1" xfId="0" applyFill="1" applyBorder="1" applyAlignment="1">
      <alignment horizontal="center" vertical="center" wrapText="1"/>
    </xf>
    <xf numFmtId="0" fontId="0" fillId="6" borderId="8" xfId="0" applyFill="1" applyBorder="1"/>
    <xf numFmtId="0" fontId="0" fillId="6" borderId="9" xfId="0" applyFill="1" applyBorder="1"/>
    <xf numFmtId="0" fontId="5" fillId="6" borderId="1" xfId="0" applyFont="1" applyFill="1" applyBorder="1" applyAlignment="1">
      <alignment horizontal="center"/>
    </xf>
    <xf numFmtId="0" fontId="7" fillId="7" borderId="1" xfId="0" applyFont="1" applyFill="1" applyBorder="1"/>
    <xf numFmtId="0" fontId="7" fillId="6" borderId="1" xfId="0" applyFont="1" applyFill="1" applyBorder="1"/>
    <xf numFmtId="164" fontId="8" fillId="6" borderId="1" xfId="0" applyNumberFormat="1" applyFont="1" applyFill="1" applyBorder="1" applyAlignment="1">
      <alignment horizontal="right"/>
    </xf>
    <xf numFmtId="0" fontId="9" fillId="6" borderId="1" xfId="0" applyFont="1" applyFill="1" applyBorder="1" applyAlignment="1">
      <alignment horizontal="center" vertical="center" wrapText="1"/>
    </xf>
    <xf numFmtId="164" fontId="8" fillId="7" borderId="1" xfId="0" applyNumberFormat="1" applyFont="1" applyFill="1" applyBorder="1" applyAlignment="1">
      <alignment horizontal="right"/>
    </xf>
    <xf numFmtId="0" fontId="8" fillId="7" borderId="1" xfId="0" applyFont="1" applyFill="1" applyBorder="1" applyAlignment="1">
      <alignment horizontal="right"/>
    </xf>
    <xf numFmtId="1" fontId="4" fillId="6" borderId="1" xfId="0" applyNumberFormat="1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14" xfId="0" applyFill="1" applyBorder="1"/>
    <xf numFmtId="0" fontId="15" fillId="6" borderId="16" xfId="0" applyFont="1" applyFill="1" applyBorder="1"/>
    <xf numFmtId="0" fontId="0" fillId="6" borderId="17" xfId="0" applyFill="1" applyBorder="1"/>
    <xf numFmtId="0" fontId="13" fillId="6" borderId="18" xfId="0" applyFont="1" applyFill="1" applyBorder="1" applyAlignment="1">
      <alignment horizontal="left"/>
    </xf>
    <xf numFmtId="0" fontId="16" fillId="6" borderId="15" xfId="0" applyFont="1" applyFill="1" applyBorder="1" applyAlignment="1">
      <alignment horizontal="right"/>
    </xf>
    <xf numFmtId="164" fontId="4" fillId="6" borderId="1" xfId="0" applyNumberFormat="1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/>
    </xf>
    <xf numFmtId="0" fontId="0" fillId="6" borderId="0" xfId="0" applyFill="1"/>
    <xf numFmtId="0" fontId="7" fillId="7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7" fillId="17" borderId="1" xfId="0" applyFont="1" applyFill="1" applyBorder="1" applyAlignment="1">
      <alignment horizontal="center"/>
    </xf>
    <xf numFmtId="164" fontId="8" fillId="7" borderId="1" xfId="0" applyNumberFormat="1" applyFont="1" applyFill="1" applyBorder="1" applyAlignment="1">
      <alignment horizontal="center"/>
    </xf>
    <xf numFmtId="0" fontId="7" fillId="18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165" fontId="0" fillId="6" borderId="0" xfId="1" applyNumberFormat="1" applyFont="1" applyFill="1" applyAlignment="1">
      <alignment horizontal="left"/>
    </xf>
    <xf numFmtId="165" fontId="0" fillId="6" borderId="0" xfId="0" applyNumberFormat="1" applyFill="1"/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0" fontId="0" fillId="6" borderId="22" xfId="0" applyFill="1" applyBorder="1"/>
    <xf numFmtId="165" fontId="0" fillId="6" borderId="21" xfId="1" applyNumberFormat="1" applyFont="1" applyFill="1" applyBorder="1" applyAlignment="1">
      <alignment horizontal="left"/>
    </xf>
    <xf numFmtId="0" fontId="0" fillId="6" borderId="23" xfId="0" applyFill="1" applyBorder="1"/>
    <xf numFmtId="0" fontId="0" fillId="6" borderId="24" xfId="0" applyFill="1" applyBorder="1"/>
    <xf numFmtId="0" fontId="2" fillId="4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0" fontId="16" fillId="6" borderId="0" xfId="0" applyFont="1" applyFill="1"/>
    <xf numFmtId="0" fontId="11" fillId="6" borderId="1" xfId="0" applyFont="1" applyFill="1" applyBorder="1" applyAlignment="1">
      <alignment horizontal="center" vertical="center" wrapText="1"/>
    </xf>
    <xf numFmtId="0" fontId="12" fillId="6" borderId="31" xfId="0" applyFont="1" applyFill="1" applyBorder="1"/>
    <xf numFmtId="0" fontId="13" fillId="6" borderId="32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 vertical="center" wrapText="1"/>
    </xf>
    <xf numFmtId="0" fontId="0" fillId="6" borderId="34" xfId="0" applyFill="1" applyBorder="1"/>
    <xf numFmtId="0" fontId="0" fillId="6" borderId="35" xfId="0" applyFill="1" applyBorder="1"/>
    <xf numFmtId="0" fontId="22" fillId="6" borderId="36" xfId="0" applyFont="1" applyFill="1" applyBorder="1" applyAlignment="1">
      <alignment horizontal="center" vertical="center" wrapText="1"/>
    </xf>
    <xf numFmtId="0" fontId="22" fillId="6" borderId="37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 wrapText="1"/>
    </xf>
    <xf numFmtId="0" fontId="23" fillId="5" borderId="37" xfId="0" applyFont="1" applyFill="1" applyBorder="1" applyAlignment="1">
      <alignment horizontal="center" vertical="center" wrapText="1"/>
    </xf>
    <xf numFmtId="0" fontId="24" fillId="6" borderId="36" xfId="0" applyFont="1" applyFill="1" applyBorder="1" applyAlignment="1">
      <alignment horizontal="center" vertical="center" wrapText="1"/>
    </xf>
    <xf numFmtId="0" fontId="24" fillId="6" borderId="37" xfId="0" applyFont="1" applyFill="1" applyBorder="1" applyAlignment="1">
      <alignment horizontal="center" vertical="center" wrapText="1"/>
    </xf>
    <xf numFmtId="0" fontId="25" fillId="6" borderId="37" xfId="0" applyFont="1" applyFill="1" applyBorder="1" applyAlignment="1">
      <alignment horizontal="center" vertical="center" wrapText="1"/>
    </xf>
    <xf numFmtId="0" fontId="22" fillId="6" borderId="38" xfId="0" applyFont="1" applyFill="1" applyBorder="1" applyAlignment="1">
      <alignment horizontal="center" vertical="center" wrapText="1"/>
    </xf>
    <xf numFmtId="0" fontId="22" fillId="6" borderId="39" xfId="0" applyFont="1" applyFill="1" applyBorder="1" applyAlignment="1">
      <alignment horizontal="center" vertical="center" wrapText="1"/>
    </xf>
    <xf numFmtId="0" fontId="25" fillId="19" borderId="36" xfId="0" applyFont="1" applyFill="1" applyBorder="1" applyAlignment="1">
      <alignment horizontal="center" vertical="center" wrapText="1"/>
    </xf>
    <xf numFmtId="0" fontId="25" fillId="19" borderId="37" xfId="0" applyFont="1" applyFill="1" applyBorder="1" applyAlignment="1">
      <alignment horizontal="center" vertical="center" wrapText="1"/>
    </xf>
    <xf numFmtId="0" fontId="0" fillId="6" borderId="41" xfId="0" applyFill="1" applyBorder="1"/>
    <xf numFmtId="0" fontId="0" fillId="6" borderId="15" xfId="0" applyFill="1" applyBorder="1"/>
    <xf numFmtId="0" fontId="0" fillId="6" borderId="16" xfId="0" applyFill="1" applyBorder="1"/>
    <xf numFmtId="0" fontId="0" fillId="6" borderId="42" xfId="0" applyFill="1" applyBorder="1"/>
    <xf numFmtId="0" fontId="0" fillId="6" borderId="18" xfId="0" applyFill="1" applyBorder="1"/>
    <xf numFmtId="0" fontId="19" fillId="6" borderId="47" xfId="0" applyFont="1" applyFill="1" applyBorder="1"/>
    <xf numFmtId="0" fontId="19" fillId="6" borderId="48" xfId="0" applyFont="1" applyFill="1" applyBorder="1"/>
    <xf numFmtId="0" fontId="19" fillId="6" borderId="49" xfId="0" applyFont="1" applyFill="1" applyBorder="1"/>
    <xf numFmtId="0" fontId="11" fillId="4" borderId="33" xfId="0" applyFont="1" applyFill="1" applyBorder="1" applyAlignment="1">
      <alignment horizontal="center" vertical="center" wrapText="1"/>
    </xf>
    <xf numFmtId="0" fontId="19" fillId="6" borderId="50" xfId="0" applyFont="1" applyFill="1" applyBorder="1"/>
    <xf numFmtId="0" fontId="19" fillId="6" borderId="51" xfId="0" applyFont="1" applyFill="1" applyBorder="1"/>
    <xf numFmtId="0" fontId="19" fillId="6" borderId="52" xfId="0" applyFont="1" applyFill="1" applyBorder="1"/>
    <xf numFmtId="0" fontId="11" fillId="4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1" fillId="6" borderId="0" xfId="0" applyFont="1" applyFill="1"/>
    <xf numFmtId="0" fontId="21" fillId="6" borderId="1" xfId="0" applyFon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11" fillId="4" borderId="54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/>
    </xf>
    <xf numFmtId="164" fontId="22" fillId="6" borderId="1" xfId="0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24" fillId="6" borderId="28" xfId="0" applyFont="1" applyFill="1" applyBorder="1" applyAlignment="1">
      <alignment horizontal="center" vertical="center" wrapText="1"/>
    </xf>
    <xf numFmtId="0" fontId="24" fillId="6" borderId="25" xfId="0" applyFont="1" applyFill="1" applyBorder="1" applyAlignment="1">
      <alignment horizontal="center" vertical="center" wrapText="1"/>
    </xf>
    <xf numFmtId="0" fontId="24" fillId="6" borderId="55" xfId="0" applyFont="1" applyFill="1" applyBorder="1" applyAlignment="1">
      <alignment horizontal="center" vertical="center" wrapText="1"/>
    </xf>
    <xf numFmtId="0" fontId="24" fillId="6" borderId="40" xfId="0" applyFont="1" applyFill="1" applyBorder="1" applyAlignment="1">
      <alignment horizontal="center" vertical="center" wrapText="1"/>
    </xf>
    <xf numFmtId="0" fontId="2" fillId="6" borderId="0" xfId="0" applyFont="1" applyFill="1" applyBorder="1"/>
    <xf numFmtId="0" fontId="2" fillId="6" borderId="13" xfId="0" applyFont="1" applyFill="1" applyBorder="1"/>
    <xf numFmtId="0" fontId="12" fillId="3" borderId="3" xfId="0" applyFont="1" applyFill="1" applyBorder="1" applyAlignment="1">
      <alignment vertical="center" wrapText="1"/>
    </xf>
    <xf numFmtId="0" fontId="12" fillId="3" borderId="11" xfId="0" applyFont="1" applyFill="1" applyBorder="1" applyAlignment="1">
      <alignment horizontal="right" vertical="center" wrapText="1"/>
    </xf>
    <xf numFmtId="0" fontId="11" fillId="4" borderId="56" xfId="0" applyFont="1" applyFill="1" applyBorder="1" applyAlignment="1">
      <alignment horizontal="center" vertical="center" wrapText="1"/>
    </xf>
    <xf numFmtId="1" fontId="28" fillId="6" borderId="1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/>
    <xf numFmtId="0" fontId="16" fillId="6" borderId="1" xfId="0" applyFont="1" applyFill="1" applyBorder="1" applyAlignment="1">
      <alignment vertical="center" wrapText="1"/>
    </xf>
    <xf numFmtId="166" fontId="16" fillId="6" borderId="1" xfId="2" applyNumberFormat="1" applyFont="1" applyFill="1" applyBorder="1" applyAlignment="1">
      <alignment vertical="center"/>
    </xf>
    <xf numFmtId="166" fontId="16" fillId="6" borderId="1" xfId="2" applyNumberFormat="1" applyFont="1" applyFill="1" applyBorder="1" applyAlignment="1">
      <alignment vertical="center" wrapText="1"/>
    </xf>
    <xf numFmtId="166" fontId="10" fillId="6" borderId="1" xfId="2" applyNumberFormat="1" applyFont="1" applyFill="1" applyBorder="1" applyAlignment="1">
      <alignment vertical="center" wrapText="1"/>
    </xf>
    <xf numFmtId="166" fontId="10" fillId="6" borderId="25" xfId="2" applyNumberFormat="1" applyFont="1" applyFill="1" applyBorder="1" applyAlignment="1">
      <alignment vertical="center" wrapText="1"/>
    </xf>
    <xf numFmtId="0" fontId="2" fillId="4" borderId="33" xfId="0" applyFont="1" applyFill="1" applyBorder="1" applyAlignment="1">
      <alignment horizontal="center" vertical="center" wrapText="1"/>
    </xf>
    <xf numFmtId="164" fontId="10" fillId="6" borderId="25" xfId="0" applyNumberFormat="1" applyFont="1" applyFill="1" applyBorder="1" applyAlignment="1">
      <alignment horizontal="center" vertical="center"/>
    </xf>
    <xf numFmtId="0" fontId="22" fillId="6" borderId="34" xfId="0" applyFont="1" applyFill="1" applyBorder="1" applyAlignment="1">
      <alignment horizontal="center" vertical="center" wrapText="1"/>
    </xf>
    <xf numFmtId="0" fontId="22" fillId="6" borderId="35" xfId="0" applyFont="1" applyFill="1" applyBorder="1" applyAlignment="1">
      <alignment horizontal="center" vertical="center" wrapText="1"/>
    </xf>
    <xf numFmtId="0" fontId="22" fillId="6" borderId="52" xfId="0" applyFont="1" applyFill="1" applyBorder="1" applyAlignment="1">
      <alignment horizontal="center" vertical="center" wrapText="1"/>
    </xf>
    <xf numFmtId="0" fontId="22" fillId="6" borderId="51" xfId="0" applyFont="1" applyFill="1" applyBorder="1" applyAlignment="1">
      <alignment horizontal="center" vertical="center" wrapText="1"/>
    </xf>
    <xf numFmtId="0" fontId="0" fillId="6" borderId="33" xfId="0" applyFill="1" applyBorder="1"/>
    <xf numFmtId="0" fontId="24" fillId="6" borderId="10" xfId="0" applyFont="1" applyFill="1" applyBorder="1" applyAlignment="1">
      <alignment horizontal="center" vertical="center" wrapText="1"/>
    </xf>
    <xf numFmtId="0" fontId="24" fillId="6" borderId="64" xfId="0" applyFont="1" applyFill="1" applyBorder="1" applyAlignment="1">
      <alignment horizontal="center" vertical="center" wrapText="1"/>
    </xf>
    <xf numFmtId="0" fontId="24" fillId="6" borderId="29" xfId="0" applyFont="1" applyFill="1" applyBorder="1" applyAlignment="1">
      <alignment horizontal="center" vertical="center" wrapText="1"/>
    </xf>
    <xf numFmtId="0" fontId="24" fillId="6" borderId="26" xfId="0" applyFont="1" applyFill="1" applyBorder="1" applyAlignment="1">
      <alignment horizontal="center" vertical="center" wrapText="1"/>
    </xf>
    <xf numFmtId="0" fontId="24" fillId="6" borderId="27" xfId="0" applyFont="1" applyFill="1" applyBorder="1" applyAlignment="1">
      <alignment horizontal="center" vertical="center" wrapText="1"/>
    </xf>
    <xf numFmtId="0" fontId="0" fillId="6" borderId="50" xfId="0" applyFill="1" applyBorder="1"/>
    <xf numFmtId="0" fontId="0" fillId="6" borderId="65" xfId="0" applyFill="1" applyBorder="1"/>
    <xf numFmtId="0" fontId="0" fillId="6" borderId="51" xfId="0" applyFill="1" applyBorder="1"/>
    <xf numFmtId="0" fontId="0" fillId="6" borderId="52" xfId="0" applyFill="1" applyBorder="1"/>
    <xf numFmtId="0" fontId="22" fillId="6" borderId="60" xfId="0" applyFont="1" applyFill="1" applyBorder="1" applyAlignment="1">
      <alignment horizontal="center" vertical="center" wrapText="1"/>
    </xf>
    <xf numFmtId="0" fontId="22" fillId="6" borderId="66" xfId="0" applyFont="1" applyFill="1" applyBorder="1" applyAlignment="1">
      <alignment horizontal="center" vertical="center" wrapText="1"/>
    </xf>
    <xf numFmtId="0" fontId="22" fillId="6" borderId="67" xfId="0" applyFont="1" applyFill="1" applyBorder="1" applyAlignment="1">
      <alignment horizontal="center" vertical="center" wrapText="1"/>
    </xf>
    <xf numFmtId="0" fontId="22" fillId="6" borderId="68" xfId="0" applyFont="1" applyFill="1" applyBorder="1" applyAlignment="1">
      <alignment horizontal="center" vertical="center" wrapText="1"/>
    </xf>
    <xf numFmtId="0" fontId="22" fillId="6" borderId="70" xfId="0" applyFont="1" applyFill="1" applyBorder="1" applyAlignment="1">
      <alignment horizontal="center" vertical="center" wrapText="1"/>
    </xf>
    <xf numFmtId="0" fontId="22" fillId="6" borderId="71" xfId="0" applyFont="1" applyFill="1" applyBorder="1" applyAlignment="1">
      <alignment horizontal="center" vertical="center" wrapText="1"/>
    </xf>
    <xf numFmtId="0" fontId="12" fillId="6" borderId="69" xfId="0" applyFont="1" applyFill="1" applyBorder="1"/>
    <xf numFmtId="166" fontId="22" fillId="6" borderId="72" xfId="2" applyNumberFormat="1" applyFont="1" applyFill="1" applyBorder="1" applyAlignment="1">
      <alignment horizontal="center" vertical="center" wrapText="1"/>
    </xf>
    <xf numFmtId="166" fontId="22" fillId="6" borderId="6" xfId="2" applyNumberFormat="1" applyFont="1" applyFill="1" applyBorder="1" applyAlignment="1">
      <alignment horizontal="center" vertical="center" wrapText="1"/>
    </xf>
    <xf numFmtId="166" fontId="22" fillId="6" borderId="37" xfId="2" applyNumberFormat="1" applyFont="1" applyFill="1" applyBorder="1" applyAlignment="1">
      <alignment horizontal="center" vertical="center" wrapText="1"/>
    </xf>
    <xf numFmtId="166" fontId="22" fillId="6" borderId="73" xfId="2" applyNumberFormat="1" applyFont="1" applyFill="1" applyBorder="1" applyAlignment="1">
      <alignment horizontal="center" vertical="center" wrapText="1"/>
    </xf>
    <xf numFmtId="166" fontId="22" fillId="6" borderId="39" xfId="2" applyNumberFormat="1" applyFont="1" applyFill="1" applyBorder="1" applyAlignment="1">
      <alignment horizontal="center" vertical="center" wrapText="1"/>
    </xf>
    <xf numFmtId="166" fontId="31" fillId="6" borderId="35" xfId="2" applyNumberFormat="1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0" fillId="6" borderId="23" xfId="0" applyFill="1" applyBorder="1" applyAlignment="1">
      <alignment horizontal="left"/>
    </xf>
    <xf numFmtId="0" fontId="0" fillId="6" borderId="24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6" borderId="20" xfId="0" applyFill="1" applyBorder="1" applyAlignment="1">
      <alignment horizontal="left"/>
    </xf>
    <xf numFmtId="0" fontId="0" fillId="6" borderId="21" xfId="0" applyFill="1" applyBorder="1" applyAlignment="1">
      <alignment horizontal="left"/>
    </xf>
    <xf numFmtId="0" fontId="0" fillId="6" borderId="22" xfId="0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12" fillId="8" borderId="29" xfId="0" applyFont="1" applyFill="1" applyBorder="1" applyAlignment="1">
      <alignment horizontal="center" vertical="center"/>
    </xf>
    <xf numFmtId="0" fontId="12" fillId="8" borderId="30" xfId="0" applyFont="1" applyFill="1" applyBorder="1" applyAlignment="1">
      <alignment horizontal="center" vertical="center"/>
    </xf>
    <xf numFmtId="0" fontId="12" fillId="8" borderId="26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2" fillId="8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/>
    </xf>
    <xf numFmtId="0" fontId="30" fillId="6" borderId="43" xfId="0" applyFont="1" applyFill="1" applyBorder="1" applyAlignment="1">
      <alignment horizontal="center" vertical="center"/>
    </xf>
    <xf numFmtId="0" fontId="30" fillId="6" borderId="3" xfId="0" applyFont="1" applyFill="1" applyBorder="1" applyAlignment="1">
      <alignment horizontal="center" vertical="center"/>
    </xf>
    <xf numFmtId="0" fontId="29" fillId="6" borderId="47" xfId="0" applyFont="1" applyFill="1" applyBorder="1" applyAlignment="1">
      <alignment horizontal="center" vertical="center"/>
    </xf>
    <xf numFmtId="0" fontId="29" fillId="6" borderId="49" xfId="0" applyFont="1" applyFill="1" applyBorder="1" applyAlignment="1">
      <alignment horizontal="center" vertical="center"/>
    </xf>
    <xf numFmtId="0" fontId="29" fillId="6" borderId="48" xfId="0" applyFont="1" applyFill="1" applyBorder="1" applyAlignment="1">
      <alignment horizontal="center" vertical="center"/>
    </xf>
    <xf numFmtId="0" fontId="29" fillId="6" borderId="10" xfId="0" applyFont="1" applyFill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/>
    </xf>
    <xf numFmtId="0" fontId="29" fillId="6" borderId="29" xfId="0" applyFont="1" applyFill="1" applyBorder="1" applyAlignment="1">
      <alignment horizontal="center" vertical="center"/>
    </xf>
    <xf numFmtId="0" fontId="29" fillId="6" borderId="2" xfId="0" applyFont="1" applyFill="1" applyBorder="1" applyAlignment="1">
      <alignment horizontal="center" vertical="center"/>
    </xf>
    <xf numFmtId="0" fontId="29" fillId="6" borderId="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46" xfId="0" applyFont="1" applyFill="1" applyBorder="1" applyAlignment="1">
      <alignment horizontal="center" vertical="center" wrapText="1"/>
    </xf>
    <xf numFmtId="0" fontId="27" fillId="8" borderId="44" xfId="0" applyFont="1" applyFill="1" applyBorder="1" applyAlignment="1">
      <alignment horizontal="center" vertical="center"/>
    </xf>
    <xf numFmtId="0" fontId="27" fillId="8" borderId="53" xfId="0" applyFont="1" applyFill="1" applyBorder="1" applyAlignment="1">
      <alignment horizontal="center" vertical="center"/>
    </xf>
    <xf numFmtId="0" fontId="27" fillId="8" borderId="45" xfId="0" applyFont="1" applyFill="1" applyBorder="1" applyAlignment="1">
      <alignment horizontal="center" vertical="center"/>
    </xf>
    <xf numFmtId="0" fontId="14" fillId="8" borderId="28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5" borderId="44" xfId="0" applyFont="1" applyFill="1" applyBorder="1" applyAlignment="1">
      <alignment horizontal="center" vertical="center" wrapText="1"/>
    </xf>
    <xf numFmtId="0" fontId="13" fillId="5" borderId="53" xfId="0" applyFont="1" applyFill="1" applyBorder="1" applyAlignment="1">
      <alignment horizontal="center" vertical="center" wrapText="1"/>
    </xf>
    <xf numFmtId="0" fontId="13" fillId="5" borderId="45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74" xfId="0" applyFont="1" applyFill="1" applyBorder="1" applyAlignment="1">
      <alignment horizontal="center" vertical="center" wrapText="1"/>
    </xf>
    <xf numFmtId="0" fontId="14" fillId="8" borderId="44" xfId="0" applyFont="1" applyFill="1" applyBorder="1" applyAlignment="1">
      <alignment horizontal="center" vertical="center" wrapText="1"/>
    </xf>
    <xf numFmtId="0" fontId="14" fillId="8" borderId="53" xfId="0" applyFont="1" applyFill="1" applyBorder="1" applyAlignment="1">
      <alignment horizontal="center" vertical="center" wrapText="1"/>
    </xf>
    <xf numFmtId="0" fontId="14" fillId="8" borderId="45" xfId="0" applyFont="1" applyFill="1" applyBorder="1" applyAlignment="1">
      <alignment horizontal="center" vertical="center" wrapText="1"/>
    </xf>
    <xf numFmtId="0" fontId="10" fillId="2" borderId="6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62" xfId="0" applyFont="1" applyFill="1" applyBorder="1" applyAlignment="1">
      <alignment horizontal="center" vertical="center" wrapText="1"/>
    </xf>
    <xf numFmtId="0" fontId="10" fillId="4" borderId="63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center" wrapText="1"/>
    </xf>
    <xf numFmtId="0" fontId="11" fillId="4" borderId="45" xfId="0" applyFont="1" applyFill="1" applyBorder="1" applyAlignment="1">
      <alignment horizontal="center" vertical="center" wrapText="1"/>
    </xf>
    <xf numFmtId="0" fontId="14" fillId="8" borderId="57" xfId="0" applyFont="1" applyFill="1" applyBorder="1" applyAlignment="1">
      <alignment horizontal="center" vertical="center" wrapText="1"/>
    </xf>
    <xf numFmtId="0" fontId="14" fillId="8" borderId="58" xfId="0" applyFont="1" applyFill="1" applyBorder="1" applyAlignment="1">
      <alignment horizontal="center" vertical="center" wrapText="1"/>
    </xf>
    <xf numFmtId="0" fontId="14" fillId="8" borderId="59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996600"/>
      <color rgb="FF0033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PROMEDIO MDO Vs EMPRESA PPIA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'12'!$I$7</c:f>
              <c:strCache>
                <c:ptCount val="1"/>
                <c:pt idx="0">
                  <c:v>PROMEDIO DEL MERCADO</c:v>
                </c:pt>
              </c:strCache>
            </c:strRef>
          </c:tx>
          <c:dLbls>
            <c:dLbl>
              <c:idx val="0"/>
              <c:layout>
                <c:manualLayout>
                  <c:x val="-8.6692674469007226E-3"/>
                  <c:y val="-1.253918495297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9354139575205894E-3"/>
                  <c:y val="-1.253918495297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5604681404421327E-2"/>
                  <c:y val="3.7617554858934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540095361941924E-2"/>
                  <c:y val="-4.1797941401525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0403120936280888E-2"/>
                  <c:y val="-2.9258098223615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'12'!$B$8:$B$12</c:f>
              <c:strCache>
                <c:ptCount val="5"/>
                <c:pt idx="0">
                  <c:v>GERENTE GENERAL</c:v>
                </c:pt>
                <c:pt idx="1">
                  <c:v>ANALISTA DE RECURSOS HUMANOS</c:v>
                </c:pt>
                <c:pt idx="2">
                  <c:v>ASISTENTE DE SELECCIÓN DE PERSONAL</c:v>
                </c:pt>
                <c:pt idx="3">
                  <c:v>ASISTENTE CONTABLE</c:v>
                </c:pt>
                <c:pt idx="4">
                  <c:v>OFICIOS VARIOS</c:v>
                </c:pt>
              </c:strCache>
            </c:strRef>
          </c:cat>
          <c:val>
            <c:numRef>
              <c:f>'12'!$I$8:$I$12</c:f>
              <c:numCache>
                <c:formatCode>_("$"\ * #,##0.0_);_("$"\ * \(#,##0.0\);_("$"\ * "-"??_);_(@_)</c:formatCode>
                <c:ptCount val="5"/>
                <c:pt idx="0">
                  <c:v>10400000</c:v>
                </c:pt>
                <c:pt idx="1">
                  <c:v>4475000</c:v>
                </c:pt>
                <c:pt idx="2">
                  <c:v>2075000</c:v>
                </c:pt>
                <c:pt idx="3">
                  <c:v>1820000</c:v>
                </c:pt>
                <c:pt idx="4">
                  <c:v>857500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'12'!$J$7</c:f>
              <c:strCache>
                <c:ptCount val="1"/>
                <c:pt idx="0">
                  <c:v>SALARIOS DE LA EMPRESA PROPIA</c:v>
                </c:pt>
              </c:strCache>
            </c:strRef>
          </c:tx>
          <c:dLbls>
            <c:dLbl>
              <c:idx val="0"/>
              <c:layout>
                <c:manualLayout>
                  <c:x val="-0.10749891634156913"/>
                  <c:y val="4.5977011494252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475509319462512E-2"/>
                  <c:y val="4.5977011494252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9354139575205894E-3"/>
                  <c:y val="-3.34384847662067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6007802340702216E-2"/>
                  <c:y val="4.1797283176593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01560468140442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'12'!$B$8:$B$12</c:f>
              <c:strCache>
                <c:ptCount val="5"/>
                <c:pt idx="0">
                  <c:v>GERENTE GENERAL</c:v>
                </c:pt>
                <c:pt idx="1">
                  <c:v>ANALISTA DE RECURSOS HUMANOS</c:v>
                </c:pt>
                <c:pt idx="2">
                  <c:v>ASISTENTE DE SELECCIÓN DE PERSONAL</c:v>
                </c:pt>
                <c:pt idx="3">
                  <c:v>ASISTENTE CONTABLE</c:v>
                </c:pt>
                <c:pt idx="4">
                  <c:v>OFICIOS VARIOS</c:v>
                </c:pt>
              </c:strCache>
            </c:strRef>
          </c:cat>
          <c:val>
            <c:numRef>
              <c:f>'12'!$J$8:$J$12</c:f>
              <c:numCache>
                <c:formatCode>_("$"\ * #,##0.0_);_("$"\ * \(#,##0.0\);_("$"\ * "-"??_);_(@_)</c:formatCode>
                <c:ptCount val="5"/>
                <c:pt idx="0">
                  <c:v>10000000</c:v>
                </c:pt>
                <c:pt idx="1">
                  <c:v>3800000</c:v>
                </c:pt>
                <c:pt idx="2">
                  <c:v>2150000</c:v>
                </c:pt>
                <c:pt idx="3">
                  <c:v>1570000</c:v>
                </c:pt>
                <c:pt idx="4">
                  <c:v>616000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5940096"/>
        <c:axId val="85941632"/>
      </c:lineChart>
      <c:catAx>
        <c:axId val="85940096"/>
        <c:scaling>
          <c:orientation val="minMax"/>
        </c:scaling>
        <c:delete val="0"/>
        <c:axPos val="b"/>
        <c:majorTickMark val="none"/>
        <c:minorTickMark val="none"/>
        <c:tickLblPos val="nextTo"/>
        <c:crossAx val="85941632"/>
        <c:crosses val="autoZero"/>
        <c:auto val="1"/>
        <c:lblAlgn val="ctr"/>
        <c:lblOffset val="100"/>
        <c:noMultiLvlLbl val="0"/>
      </c:catAx>
      <c:valAx>
        <c:axId val="85941632"/>
        <c:scaling>
          <c:orientation val="minMax"/>
        </c:scaling>
        <c:delete val="1"/>
        <c:axPos val="l"/>
        <c:numFmt formatCode="_(&quot;$&quot;\ * #,##0.0_);_(&quot;$&quot;\ * \(#,##0.0\);_(&quot;$&quot;\ * &quot;-&quot;??_);_(@_)" sourceLinked="1"/>
        <c:majorTickMark val="none"/>
        <c:minorTickMark val="none"/>
        <c:tickLblPos val="nextTo"/>
        <c:crossAx val="8594009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EMPRESA PPIA Vs SALARIO AJUSTADO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'12'!$J$7</c:f>
              <c:strCache>
                <c:ptCount val="1"/>
                <c:pt idx="0">
                  <c:v>SALARIOS DE LA EMPRESA PROPIA</c:v>
                </c:pt>
              </c:strCache>
            </c:strRef>
          </c:tx>
          <c:dLbls>
            <c:dLbl>
              <c:idx val="0"/>
              <c:layout>
                <c:manualLayout>
                  <c:x val="-0.10403120936280887"/>
                  <c:y val="3.7617554858934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467706978760296E-2"/>
                  <c:y val="5.01567398119123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0806241872561783E-2"/>
                  <c:y val="3.7617554858934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9072388383181621E-2"/>
                  <c:y val="2.9258098223615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7338534893801473E-3"/>
                  <c:y val="-4.17972831765935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'12'!$B$8:$B$12</c:f>
              <c:strCache>
                <c:ptCount val="5"/>
                <c:pt idx="0">
                  <c:v>GERENTE GENERAL</c:v>
                </c:pt>
                <c:pt idx="1">
                  <c:v>ANALISTA DE RECURSOS HUMANOS</c:v>
                </c:pt>
                <c:pt idx="2">
                  <c:v>ASISTENTE DE SELECCIÓN DE PERSONAL</c:v>
                </c:pt>
                <c:pt idx="3">
                  <c:v>ASISTENTE CONTABLE</c:v>
                </c:pt>
                <c:pt idx="4">
                  <c:v>OFICIOS VARIOS</c:v>
                </c:pt>
              </c:strCache>
            </c:strRef>
          </c:cat>
          <c:val>
            <c:numRef>
              <c:f>'12'!$J$8:$J$12</c:f>
              <c:numCache>
                <c:formatCode>_("$"\ * #,##0.0_);_("$"\ * \(#,##0.0\);_("$"\ * "-"??_);_(@_)</c:formatCode>
                <c:ptCount val="5"/>
                <c:pt idx="0">
                  <c:v>10000000</c:v>
                </c:pt>
                <c:pt idx="1">
                  <c:v>3800000</c:v>
                </c:pt>
                <c:pt idx="2">
                  <c:v>2150000</c:v>
                </c:pt>
                <c:pt idx="3">
                  <c:v>1570000</c:v>
                </c:pt>
                <c:pt idx="4">
                  <c:v>616000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'12'!$K$7</c:f>
              <c:strCache>
                <c:ptCount val="1"/>
                <c:pt idx="0">
                  <c:v>SALARIO PPIO Y PROMEDIO AJUSTADO</c:v>
                </c:pt>
              </c:strCache>
            </c:strRef>
          </c:tx>
          <c:dLbls>
            <c:dLbl>
              <c:idx val="0"/>
              <c:layout>
                <c:manualLayout>
                  <c:x val="1.5893473383223949E-17"/>
                  <c:y val="-2.9258098223615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4677069787602973E-3"/>
                  <c:y val="-3.34378265412747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2015604681404422E-3"/>
                  <c:y val="-2.9258098223615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7338534893801473E-3"/>
                  <c:y val="-2.5078369905956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4677069787602973E-3"/>
                  <c:y val="-3.7617554858934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'12'!$B$8:$B$12</c:f>
              <c:strCache>
                <c:ptCount val="5"/>
                <c:pt idx="0">
                  <c:v>GERENTE GENERAL</c:v>
                </c:pt>
                <c:pt idx="1">
                  <c:v>ANALISTA DE RECURSOS HUMANOS</c:v>
                </c:pt>
                <c:pt idx="2">
                  <c:v>ASISTENTE DE SELECCIÓN DE PERSONAL</c:v>
                </c:pt>
                <c:pt idx="3">
                  <c:v>ASISTENTE CONTABLE</c:v>
                </c:pt>
                <c:pt idx="4">
                  <c:v>OFICIOS VARIOS</c:v>
                </c:pt>
              </c:strCache>
            </c:strRef>
          </c:cat>
          <c:val>
            <c:numRef>
              <c:f>'12'!$K$8:$K$12</c:f>
              <c:numCache>
                <c:formatCode>_("$"\ * #,##0.0_);_("$"\ * \(#,##0.0\);_("$"\ * "-"??_);_(@_)</c:formatCode>
                <c:ptCount val="5"/>
                <c:pt idx="0">
                  <c:v>10200000</c:v>
                </c:pt>
                <c:pt idx="1">
                  <c:v>4137500</c:v>
                </c:pt>
                <c:pt idx="2">
                  <c:v>2112500</c:v>
                </c:pt>
                <c:pt idx="3">
                  <c:v>1695000</c:v>
                </c:pt>
                <c:pt idx="4">
                  <c:v>736750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5984000"/>
        <c:axId val="85985536"/>
      </c:lineChart>
      <c:catAx>
        <c:axId val="85984000"/>
        <c:scaling>
          <c:orientation val="minMax"/>
        </c:scaling>
        <c:delete val="0"/>
        <c:axPos val="b"/>
        <c:majorTickMark val="none"/>
        <c:minorTickMark val="none"/>
        <c:tickLblPos val="nextTo"/>
        <c:crossAx val="85985536"/>
        <c:crosses val="autoZero"/>
        <c:auto val="1"/>
        <c:lblAlgn val="ctr"/>
        <c:lblOffset val="100"/>
        <c:noMultiLvlLbl val="0"/>
      </c:catAx>
      <c:valAx>
        <c:axId val="85985536"/>
        <c:scaling>
          <c:orientation val="minMax"/>
        </c:scaling>
        <c:delete val="1"/>
        <c:axPos val="l"/>
        <c:numFmt formatCode="_(&quot;$&quot;\ * #,##0.0_);_(&quot;$&quot;\ * \(#,##0.0\);_(&quot;$&quot;\ * &quot;-&quot;??_);_(@_)" sourceLinked="1"/>
        <c:majorTickMark val="none"/>
        <c:minorTickMark val="none"/>
        <c:tickLblPos val="nextTo"/>
        <c:crossAx val="8598400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75AFEFAD-EB65-4ECC-A6CB-5FACDB5FD351}" type="doc">
      <dgm:prSet loTypeId="urn:microsoft.com/office/officeart/2005/8/layout/pyramid2" loCatId="pyramid" qsTypeId="urn:microsoft.com/office/officeart/2005/8/quickstyle/3d9" qsCatId="3D" csTypeId="urn:microsoft.com/office/officeart/2005/8/colors/accent1_2" csCatId="accent1" phldr="1"/>
      <dgm:spPr/>
    </dgm:pt>
    <dgm:pt modelId="{4634F1A3-18D2-4CA6-89A2-BA7ACCC878D4}">
      <dgm:prSet phldrT="[Texto]"/>
      <dgm:spPr/>
      <dgm:t>
        <a:bodyPr/>
        <a:lstStyle/>
        <a:p>
          <a:r>
            <a:rPr lang="es-CO"/>
            <a:t>DIRECTIVO</a:t>
          </a:r>
        </a:p>
      </dgm:t>
    </dgm:pt>
    <dgm:pt modelId="{DF5FF30C-0CB7-470C-BF40-F713FCB50AEF}" type="parTrans" cxnId="{0DBDF8FA-19B7-4ECB-8788-2DD00FCDB03C}">
      <dgm:prSet/>
      <dgm:spPr/>
      <dgm:t>
        <a:bodyPr/>
        <a:lstStyle/>
        <a:p>
          <a:endParaRPr lang="es-CO"/>
        </a:p>
      </dgm:t>
    </dgm:pt>
    <dgm:pt modelId="{619415E4-0DEE-43ED-980C-0C0D801702F7}" type="sibTrans" cxnId="{0DBDF8FA-19B7-4ECB-8788-2DD00FCDB03C}">
      <dgm:prSet/>
      <dgm:spPr/>
      <dgm:t>
        <a:bodyPr/>
        <a:lstStyle/>
        <a:p>
          <a:endParaRPr lang="es-CO"/>
        </a:p>
      </dgm:t>
    </dgm:pt>
    <dgm:pt modelId="{F4A9D8B8-1189-45CB-9269-07E1B6EFE29A}">
      <dgm:prSet phldrT="[Texto]"/>
      <dgm:spPr/>
      <dgm:t>
        <a:bodyPr/>
        <a:lstStyle/>
        <a:p>
          <a:r>
            <a:rPr lang="es-CO"/>
            <a:t>ASESOR</a:t>
          </a:r>
        </a:p>
      </dgm:t>
    </dgm:pt>
    <dgm:pt modelId="{065AD5AF-5037-47A4-8CCF-B8D1AD04FDC2}" type="parTrans" cxnId="{AEC0505A-4AEE-432B-BF0A-420ACFB76429}">
      <dgm:prSet/>
      <dgm:spPr/>
      <dgm:t>
        <a:bodyPr/>
        <a:lstStyle/>
        <a:p>
          <a:endParaRPr lang="es-CO"/>
        </a:p>
      </dgm:t>
    </dgm:pt>
    <dgm:pt modelId="{6A617500-A4C7-4C8F-92C4-00A621D8CBFF}" type="sibTrans" cxnId="{AEC0505A-4AEE-432B-BF0A-420ACFB76429}">
      <dgm:prSet/>
      <dgm:spPr/>
      <dgm:t>
        <a:bodyPr/>
        <a:lstStyle/>
        <a:p>
          <a:endParaRPr lang="es-CO"/>
        </a:p>
      </dgm:t>
    </dgm:pt>
    <dgm:pt modelId="{6A2C347C-4079-4DC5-B789-55196E6324EE}">
      <dgm:prSet phldrT="[Texto]"/>
      <dgm:spPr/>
      <dgm:t>
        <a:bodyPr/>
        <a:lstStyle/>
        <a:p>
          <a:r>
            <a:rPr lang="es-CO"/>
            <a:t>PROFESIONAL</a:t>
          </a:r>
        </a:p>
      </dgm:t>
    </dgm:pt>
    <dgm:pt modelId="{F32F57A0-BB28-4A74-AD45-F23CB667DC33}" type="parTrans" cxnId="{9016FE7F-274E-425F-9977-BAE7F16AAD77}">
      <dgm:prSet/>
      <dgm:spPr/>
      <dgm:t>
        <a:bodyPr/>
        <a:lstStyle/>
        <a:p>
          <a:endParaRPr lang="es-CO"/>
        </a:p>
      </dgm:t>
    </dgm:pt>
    <dgm:pt modelId="{BBC3C6C1-35F4-4A26-97BE-9EBAF3F02B9E}" type="sibTrans" cxnId="{9016FE7F-274E-425F-9977-BAE7F16AAD77}">
      <dgm:prSet/>
      <dgm:spPr/>
      <dgm:t>
        <a:bodyPr/>
        <a:lstStyle/>
        <a:p>
          <a:endParaRPr lang="es-CO"/>
        </a:p>
      </dgm:t>
    </dgm:pt>
    <dgm:pt modelId="{BA23A799-3BBD-4FC4-AEBA-8AB481B50D1F}">
      <dgm:prSet/>
      <dgm:spPr/>
      <dgm:t>
        <a:bodyPr/>
        <a:lstStyle/>
        <a:p>
          <a:r>
            <a:rPr lang="es-CO"/>
            <a:t>EJECUTIVO</a:t>
          </a:r>
        </a:p>
      </dgm:t>
    </dgm:pt>
    <dgm:pt modelId="{A8411716-091D-4019-B08C-77F33EC5028D}" type="parTrans" cxnId="{6308EE07-0578-48AD-A136-D31B8FA36940}">
      <dgm:prSet/>
      <dgm:spPr/>
      <dgm:t>
        <a:bodyPr/>
        <a:lstStyle/>
        <a:p>
          <a:endParaRPr lang="es-CO"/>
        </a:p>
      </dgm:t>
    </dgm:pt>
    <dgm:pt modelId="{10A81F5D-FD9A-4CF7-8CE4-208AB9F332E8}" type="sibTrans" cxnId="{6308EE07-0578-48AD-A136-D31B8FA36940}">
      <dgm:prSet/>
      <dgm:spPr/>
      <dgm:t>
        <a:bodyPr/>
        <a:lstStyle/>
        <a:p>
          <a:endParaRPr lang="es-CO"/>
        </a:p>
      </dgm:t>
    </dgm:pt>
    <dgm:pt modelId="{819EE1E6-0E0D-4E2C-8D34-9C4180649C89}">
      <dgm:prSet/>
      <dgm:spPr/>
      <dgm:t>
        <a:bodyPr/>
        <a:lstStyle/>
        <a:p>
          <a:r>
            <a:rPr lang="es-CO"/>
            <a:t>TÉCNICO</a:t>
          </a:r>
        </a:p>
      </dgm:t>
    </dgm:pt>
    <dgm:pt modelId="{59C53C5B-B3F1-4635-8718-8C27082A1903}" type="parTrans" cxnId="{C4A73689-09C1-40C0-9370-88EF5A69ACEC}">
      <dgm:prSet/>
      <dgm:spPr/>
      <dgm:t>
        <a:bodyPr/>
        <a:lstStyle/>
        <a:p>
          <a:endParaRPr lang="es-CO"/>
        </a:p>
      </dgm:t>
    </dgm:pt>
    <dgm:pt modelId="{F95D97FC-FC5F-4B37-85B4-A00ACD3528CB}" type="sibTrans" cxnId="{C4A73689-09C1-40C0-9370-88EF5A69ACEC}">
      <dgm:prSet/>
      <dgm:spPr/>
      <dgm:t>
        <a:bodyPr/>
        <a:lstStyle/>
        <a:p>
          <a:endParaRPr lang="es-CO"/>
        </a:p>
      </dgm:t>
    </dgm:pt>
    <dgm:pt modelId="{AD037A6F-9055-4239-9A47-E85042F32C43}">
      <dgm:prSet/>
      <dgm:spPr/>
      <dgm:t>
        <a:bodyPr/>
        <a:lstStyle/>
        <a:p>
          <a:r>
            <a:rPr lang="es-CO"/>
            <a:t>ADMINISTRATIVO</a:t>
          </a:r>
        </a:p>
      </dgm:t>
    </dgm:pt>
    <dgm:pt modelId="{DFD8F53A-BC91-498C-BE30-1F70A1575DB7}" type="parTrans" cxnId="{5C8ED567-EA32-4ED7-A839-1F24DB181250}">
      <dgm:prSet/>
      <dgm:spPr/>
      <dgm:t>
        <a:bodyPr/>
        <a:lstStyle/>
        <a:p>
          <a:endParaRPr lang="es-CO"/>
        </a:p>
      </dgm:t>
    </dgm:pt>
    <dgm:pt modelId="{ADB181B7-C61B-40ED-84E0-29ECAC64A94F}" type="sibTrans" cxnId="{5C8ED567-EA32-4ED7-A839-1F24DB181250}">
      <dgm:prSet/>
      <dgm:spPr/>
      <dgm:t>
        <a:bodyPr/>
        <a:lstStyle/>
        <a:p>
          <a:endParaRPr lang="es-CO"/>
        </a:p>
      </dgm:t>
    </dgm:pt>
    <dgm:pt modelId="{C10F0C4F-8EB3-4BC8-BAAB-1686B56CCC15}">
      <dgm:prSet/>
      <dgm:spPr/>
      <dgm:t>
        <a:bodyPr/>
        <a:lstStyle/>
        <a:p>
          <a:r>
            <a:rPr lang="es-CO"/>
            <a:t>OPERATIVO</a:t>
          </a:r>
        </a:p>
      </dgm:t>
    </dgm:pt>
    <dgm:pt modelId="{BB83E9F4-4A89-4F8F-B654-4C4E3E7082A6}" type="parTrans" cxnId="{1BC984DE-CD05-4E21-9DD8-334FDA948576}">
      <dgm:prSet/>
      <dgm:spPr/>
      <dgm:t>
        <a:bodyPr/>
        <a:lstStyle/>
        <a:p>
          <a:endParaRPr lang="es-CO"/>
        </a:p>
      </dgm:t>
    </dgm:pt>
    <dgm:pt modelId="{52AE7C92-64E9-493C-9927-F825966A8A2E}" type="sibTrans" cxnId="{1BC984DE-CD05-4E21-9DD8-334FDA948576}">
      <dgm:prSet/>
      <dgm:spPr/>
      <dgm:t>
        <a:bodyPr/>
        <a:lstStyle/>
        <a:p>
          <a:endParaRPr lang="es-CO"/>
        </a:p>
      </dgm:t>
    </dgm:pt>
    <dgm:pt modelId="{78188AB8-1F50-4482-8681-63011711832B}" type="pres">
      <dgm:prSet presAssocID="{75AFEFAD-EB65-4ECC-A6CB-5FACDB5FD351}" presName="compositeShape" presStyleCnt="0">
        <dgm:presLayoutVars>
          <dgm:dir/>
          <dgm:resizeHandles/>
        </dgm:presLayoutVars>
      </dgm:prSet>
      <dgm:spPr/>
    </dgm:pt>
    <dgm:pt modelId="{68D3C3A7-258E-4D60-86CC-FF090B21A302}" type="pres">
      <dgm:prSet presAssocID="{75AFEFAD-EB65-4ECC-A6CB-5FACDB5FD351}" presName="pyramid" presStyleLbl="node1" presStyleIdx="0" presStyleCnt="1" custLinFactNeighborX="-5688" custLinFactNeighborY="-27488"/>
      <dgm:spPr/>
    </dgm:pt>
    <dgm:pt modelId="{03E183EF-BE10-481C-9AFC-20362407FD31}" type="pres">
      <dgm:prSet presAssocID="{75AFEFAD-EB65-4ECC-A6CB-5FACDB5FD351}" presName="theList" presStyleCnt="0"/>
      <dgm:spPr/>
    </dgm:pt>
    <dgm:pt modelId="{C17A6DAB-7833-4857-8236-AE5B3E3BE54E}" type="pres">
      <dgm:prSet presAssocID="{4634F1A3-18D2-4CA6-89A2-BA7ACCC878D4}" presName="aNode" presStyleLbl="fgAcc1" presStyleIdx="0" presStyleCnt="7">
        <dgm:presLayoutVars>
          <dgm:bulletEnabled val="1"/>
        </dgm:presLayoutVars>
      </dgm:prSet>
      <dgm:spPr/>
      <dgm:t>
        <a:bodyPr/>
        <a:lstStyle/>
        <a:p>
          <a:endParaRPr lang="es-CO"/>
        </a:p>
      </dgm:t>
    </dgm:pt>
    <dgm:pt modelId="{57337A3F-02D9-42A4-9BBC-34C7D13F1BB2}" type="pres">
      <dgm:prSet presAssocID="{4634F1A3-18D2-4CA6-89A2-BA7ACCC878D4}" presName="aSpace" presStyleCnt="0"/>
      <dgm:spPr/>
    </dgm:pt>
    <dgm:pt modelId="{65EF31C3-E5BA-4E23-926F-C69A88F64F84}" type="pres">
      <dgm:prSet presAssocID="{F4A9D8B8-1189-45CB-9269-07E1B6EFE29A}" presName="aNode" presStyleLbl="fgAcc1" presStyleIdx="1" presStyleCnt="7">
        <dgm:presLayoutVars>
          <dgm:bulletEnabled val="1"/>
        </dgm:presLayoutVars>
      </dgm:prSet>
      <dgm:spPr/>
      <dgm:t>
        <a:bodyPr/>
        <a:lstStyle/>
        <a:p>
          <a:endParaRPr lang="es-CO"/>
        </a:p>
      </dgm:t>
    </dgm:pt>
    <dgm:pt modelId="{3D22028C-E76B-4EF9-8EE0-B56774DD655C}" type="pres">
      <dgm:prSet presAssocID="{F4A9D8B8-1189-45CB-9269-07E1B6EFE29A}" presName="aSpace" presStyleCnt="0"/>
      <dgm:spPr/>
    </dgm:pt>
    <dgm:pt modelId="{7B130D6C-3490-4439-8F72-0AA98FAEFC54}" type="pres">
      <dgm:prSet presAssocID="{BA23A799-3BBD-4FC4-AEBA-8AB481B50D1F}" presName="aNode" presStyleLbl="fgAcc1" presStyleIdx="2" presStyleCnt="7">
        <dgm:presLayoutVars>
          <dgm:bulletEnabled val="1"/>
        </dgm:presLayoutVars>
      </dgm:prSet>
      <dgm:spPr/>
      <dgm:t>
        <a:bodyPr/>
        <a:lstStyle/>
        <a:p>
          <a:endParaRPr lang="es-CO"/>
        </a:p>
      </dgm:t>
    </dgm:pt>
    <dgm:pt modelId="{44B79C76-38BE-4A54-8EB2-FD2938686B70}" type="pres">
      <dgm:prSet presAssocID="{BA23A799-3BBD-4FC4-AEBA-8AB481B50D1F}" presName="aSpace" presStyleCnt="0"/>
      <dgm:spPr/>
    </dgm:pt>
    <dgm:pt modelId="{2356DA9C-7177-4993-A745-957D2170FFC9}" type="pres">
      <dgm:prSet presAssocID="{6A2C347C-4079-4DC5-B789-55196E6324EE}" presName="aNode" presStyleLbl="fgAcc1" presStyleIdx="3" presStyleCnt="7">
        <dgm:presLayoutVars>
          <dgm:bulletEnabled val="1"/>
        </dgm:presLayoutVars>
      </dgm:prSet>
      <dgm:spPr/>
      <dgm:t>
        <a:bodyPr/>
        <a:lstStyle/>
        <a:p>
          <a:endParaRPr lang="es-CO"/>
        </a:p>
      </dgm:t>
    </dgm:pt>
    <dgm:pt modelId="{B0816F0B-53C0-474C-AA67-2A22A99734CB}" type="pres">
      <dgm:prSet presAssocID="{6A2C347C-4079-4DC5-B789-55196E6324EE}" presName="aSpace" presStyleCnt="0"/>
      <dgm:spPr/>
    </dgm:pt>
    <dgm:pt modelId="{EFF46D8B-3698-4F8F-A653-67C607B26F24}" type="pres">
      <dgm:prSet presAssocID="{819EE1E6-0E0D-4E2C-8D34-9C4180649C89}" presName="aNode" presStyleLbl="fgAcc1" presStyleIdx="4" presStyleCnt="7">
        <dgm:presLayoutVars>
          <dgm:bulletEnabled val="1"/>
        </dgm:presLayoutVars>
      </dgm:prSet>
      <dgm:spPr/>
      <dgm:t>
        <a:bodyPr/>
        <a:lstStyle/>
        <a:p>
          <a:endParaRPr lang="es-CO"/>
        </a:p>
      </dgm:t>
    </dgm:pt>
    <dgm:pt modelId="{7E54E883-D7F4-46AF-AAF4-8B617E86E708}" type="pres">
      <dgm:prSet presAssocID="{819EE1E6-0E0D-4E2C-8D34-9C4180649C89}" presName="aSpace" presStyleCnt="0"/>
      <dgm:spPr/>
    </dgm:pt>
    <dgm:pt modelId="{2B32CB1B-AFD7-4721-8AE3-FB94FBDE86C5}" type="pres">
      <dgm:prSet presAssocID="{AD037A6F-9055-4239-9A47-E85042F32C43}" presName="aNode" presStyleLbl="fgAcc1" presStyleIdx="5" presStyleCnt="7">
        <dgm:presLayoutVars>
          <dgm:bulletEnabled val="1"/>
        </dgm:presLayoutVars>
      </dgm:prSet>
      <dgm:spPr/>
      <dgm:t>
        <a:bodyPr/>
        <a:lstStyle/>
        <a:p>
          <a:endParaRPr lang="es-CO"/>
        </a:p>
      </dgm:t>
    </dgm:pt>
    <dgm:pt modelId="{995FAC40-E267-4481-95FB-A9A6A7DAEBBE}" type="pres">
      <dgm:prSet presAssocID="{AD037A6F-9055-4239-9A47-E85042F32C43}" presName="aSpace" presStyleCnt="0"/>
      <dgm:spPr/>
    </dgm:pt>
    <dgm:pt modelId="{221448A7-E922-452A-A43B-91A74BFE5D19}" type="pres">
      <dgm:prSet presAssocID="{C10F0C4F-8EB3-4BC8-BAAB-1686B56CCC15}" presName="aNode" presStyleLbl="fgAcc1" presStyleIdx="6" presStyleCnt="7" custLinFactY="-27162" custLinFactNeighborY="-100000">
        <dgm:presLayoutVars>
          <dgm:bulletEnabled val="1"/>
        </dgm:presLayoutVars>
      </dgm:prSet>
      <dgm:spPr/>
      <dgm:t>
        <a:bodyPr/>
        <a:lstStyle/>
        <a:p>
          <a:endParaRPr lang="es-CO"/>
        </a:p>
      </dgm:t>
    </dgm:pt>
    <dgm:pt modelId="{28941F8F-FC49-4BB6-A2D3-C4698844A9DA}" type="pres">
      <dgm:prSet presAssocID="{C10F0C4F-8EB3-4BC8-BAAB-1686B56CCC15}" presName="aSpace" presStyleCnt="0"/>
      <dgm:spPr/>
    </dgm:pt>
  </dgm:ptLst>
  <dgm:cxnLst>
    <dgm:cxn modelId="{CBF8FBC0-8515-4CAB-81D8-945A730C4482}" type="presOf" srcId="{819EE1E6-0E0D-4E2C-8D34-9C4180649C89}" destId="{EFF46D8B-3698-4F8F-A653-67C607B26F24}" srcOrd="0" destOrd="0" presId="urn:microsoft.com/office/officeart/2005/8/layout/pyramid2"/>
    <dgm:cxn modelId="{CF652A64-AEAD-4A67-8043-14FF3EDED479}" type="presOf" srcId="{BA23A799-3BBD-4FC4-AEBA-8AB481B50D1F}" destId="{7B130D6C-3490-4439-8F72-0AA98FAEFC54}" srcOrd="0" destOrd="0" presId="urn:microsoft.com/office/officeart/2005/8/layout/pyramid2"/>
    <dgm:cxn modelId="{8CF9621F-D1E2-45DA-ACC3-3ED70C8F291D}" type="presOf" srcId="{75AFEFAD-EB65-4ECC-A6CB-5FACDB5FD351}" destId="{78188AB8-1F50-4482-8681-63011711832B}" srcOrd="0" destOrd="0" presId="urn:microsoft.com/office/officeart/2005/8/layout/pyramid2"/>
    <dgm:cxn modelId="{9113CEDE-C904-4C3D-8EF3-76F36CEE804B}" type="presOf" srcId="{AD037A6F-9055-4239-9A47-E85042F32C43}" destId="{2B32CB1B-AFD7-4721-8AE3-FB94FBDE86C5}" srcOrd="0" destOrd="0" presId="urn:microsoft.com/office/officeart/2005/8/layout/pyramid2"/>
    <dgm:cxn modelId="{59CABEAC-336C-455C-9ABE-8A394A73ECD0}" type="presOf" srcId="{6A2C347C-4079-4DC5-B789-55196E6324EE}" destId="{2356DA9C-7177-4993-A745-957D2170FFC9}" srcOrd="0" destOrd="0" presId="urn:microsoft.com/office/officeart/2005/8/layout/pyramid2"/>
    <dgm:cxn modelId="{9016FE7F-274E-425F-9977-BAE7F16AAD77}" srcId="{75AFEFAD-EB65-4ECC-A6CB-5FACDB5FD351}" destId="{6A2C347C-4079-4DC5-B789-55196E6324EE}" srcOrd="3" destOrd="0" parTransId="{F32F57A0-BB28-4A74-AD45-F23CB667DC33}" sibTransId="{BBC3C6C1-35F4-4A26-97BE-9EBAF3F02B9E}"/>
    <dgm:cxn modelId="{6308EE07-0578-48AD-A136-D31B8FA36940}" srcId="{75AFEFAD-EB65-4ECC-A6CB-5FACDB5FD351}" destId="{BA23A799-3BBD-4FC4-AEBA-8AB481B50D1F}" srcOrd="2" destOrd="0" parTransId="{A8411716-091D-4019-B08C-77F33EC5028D}" sibTransId="{10A81F5D-FD9A-4CF7-8CE4-208AB9F332E8}"/>
    <dgm:cxn modelId="{0DBDF8FA-19B7-4ECB-8788-2DD00FCDB03C}" srcId="{75AFEFAD-EB65-4ECC-A6CB-5FACDB5FD351}" destId="{4634F1A3-18D2-4CA6-89A2-BA7ACCC878D4}" srcOrd="0" destOrd="0" parTransId="{DF5FF30C-0CB7-470C-BF40-F713FCB50AEF}" sibTransId="{619415E4-0DEE-43ED-980C-0C0D801702F7}"/>
    <dgm:cxn modelId="{5C8ED567-EA32-4ED7-A839-1F24DB181250}" srcId="{75AFEFAD-EB65-4ECC-A6CB-5FACDB5FD351}" destId="{AD037A6F-9055-4239-9A47-E85042F32C43}" srcOrd="5" destOrd="0" parTransId="{DFD8F53A-BC91-498C-BE30-1F70A1575DB7}" sibTransId="{ADB181B7-C61B-40ED-84E0-29ECAC64A94F}"/>
    <dgm:cxn modelId="{1BC984DE-CD05-4E21-9DD8-334FDA948576}" srcId="{75AFEFAD-EB65-4ECC-A6CB-5FACDB5FD351}" destId="{C10F0C4F-8EB3-4BC8-BAAB-1686B56CCC15}" srcOrd="6" destOrd="0" parTransId="{BB83E9F4-4A89-4F8F-B654-4C4E3E7082A6}" sibTransId="{52AE7C92-64E9-493C-9927-F825966A8A2E}"/>
    <dgm:cxn modelId="{BA0950DF-4B50-4B86-A6BB-278980A29FA4}" type="presOf" srcId="{4634F1A3-18D2-4CA6-89A2-BA7ACCC878D4}" destId="{C17A6DAB-7833-4857-8236-AE5B3E3BE54E}" srcOrd="0" destOrd="0" presId="urn:microsoft.com/office/officeart/2005/8/layout/pyramid2"/>
    <dgm:cxn modelId="{A899EEFA-4051-4E62-86EE-1BA6A47C5672}" type="presOf" srcId="{F4A9D8B8-1189-45CB-9269-07E1B6EFE29A}" destId="{65EF31C3-E5BA-4E23-926F-C69A88F64F84}" srcOrd="0" destOrd="0" presId="urn:microsoft.com/office/officeart/2005/8/layout/pyramid2"/>
    <dgm:cxn modelId="{354D0012-532E-45B5-A2C4-0121D745F989}" type="presOf" srcId="{C10F0C4F-8EB3-4BC8-BAAB-1686B56CCC15}" destId="{221448A7-E922-452A-A43B-91A74BFE5D19}" srcOrd="0" destOrd="0" presId="urn:microsoft.com/office/officeart/2005/8/layout/pyramid2"/>
    <dgm:cxn modelId="{C4A73689-09C1-40C0-9370-88EF5A69ACEC}" srcId="{75AFEFAD-EB65-4ECC-A6CB-5FACDB5FD351}" destId="{819EE1E6-0E0D-4E2C-8D34-9C4180649C89}" srcOrd="4" destOrd="0" parTransId="{59C53C5B-B3F1-4635-8718-8C27082A1903}" sibTransId="{F95D97FC-FC5F-4B37-85B4-A00ACD3528CB}"/>
    <dgm:cxn modelId="{AEC0505A-4AEE-432B-BF0A-420ACFB76429}" srcId="{75AFEFAD-EB65-4ECC-A6CB-5FACDB5FD351}" destId="{F4A9D8B8-1189-45CB-9269-07E1B6EFE29A}" srcOrd="1" destOrd="0" parTransId="{065AD5AF-5037-47A4-8CCF-B8D1AD04FDC2}" sibTransId="{6A617500-A4C7-4C8F-92C4-00A621D8CBFF}"/>
    <dgm:cxn modelId="{259CAA90-E584-478F-9393-A368E6F6A46E}" type="presParOf" srcId="{78188AB8-1F50-4482-8681-63011711832B}" destId="{68D3C3A7-258E-4D60-86CC-FF090B21A302}" srcOrd="0" destOrd="0" presId="urn:microsoft.com/office/officeart/2005/8/layout/pyramid2"/>
    <dgm:cxn modelId="{F9892D0B-F61C-4F30-90FC-84B1C02734D2}" type="presParOf" srcId="{78188AB8-1F50-4482-8681-63011711832B}" destId="{03E183EF-BE10-481C-9AFC-20362407FD31}" srcOrd="1" destOrd="0" presId="urn:microsoft.com/office/officeart/2005/8/layout/pyramid2"/>
    <dgm:cxn modelId="{1FF8D2B7-D8D4-4E15-B353-24FF82DCA673}" type="presParOf" srcId="{03E183EF-BE10-481C-9AFC-20362407FD31}" destId="{C17A6DAB-7833-4857-8236-AE5B3E3BE54E}" srcOrd="0" destOrd="0" presId="urn:microsoft.com/office/officeart/2005/8/layout/pyramid2"/>
    <dgm:cxn modelId="{B6C2EF42-0259-4865-96CE-080A80F3AE87}" type="presParOf" srcId="{03E183EF-BE10-481C-9AFC-20362407FD31}" destId="{57337A3F-02D9-42A4-9BBC-34C7D13F1BB2}" srcOrd="1" destOrd="0" presId="urn:microsoft.com/office/officeart/2005/8/layout/pyramid2"/>
    <dgm:cxn modelId="{F757EC92-0066-4D94-9D3E-7D92AC605055}" type="presParOf" srcId="{03E183EF-BE10-481C-9AFC-20362407FD31}" destId="{65EF31C3-E5BA-4E23-926F-C69A88F64F84}" srcOrd="2" destOrd="0" presId="urn:microsoft.com/office/officeart/2005/8/layout/pyramid2"/>
    <dgm:cxn modelId="{5D7DBAED-C840-487E-942D-22BB1C8AAD06}" type="presParOf" srcId="{03E183EF-BE10-481C-9AFC-20362407FD31}" destId="{3D22028C-E76B-4EF9-8EE0-B56774DD655C}" srcOrd="3" destOrd="0" presId="urn:microsoft.com/office/officeart/2005/8/layout/pyramid2"/>
    <dgm:cxn modelId="{D275BF56-D948-40ED-9C09-8E6438DB4F9F}" type="presParOf" srcId="{03E183EF-BE10-481C-9AFC-20362407FD31}" destId="{7B130D6C-3490-4439-8F72-0AA98FAEFC54}" srcOrd="4" destOrd="0" presId="urn:microsoft.com/office/officeart/2005/8/layout/pyramid2"/>
    <dgm:cxn modelId="{1ABA454E-A425-4064-98E4-1B383558B841}" type="presParOf" srcId="{03E183EF-BE10-481C-9AFC-20362407FD31}" destId="{44B79C76-38BE-4A54-8EB2-FD2938686B70}" srcOrd="5" destOrd="0" presId="urn:microsoft.com/office/officeart/2005/8/layout/pyramid2"/>
    <dgm:cxn modelId="{02056108-1FE2-4C4F-89EB-0F09F4B4CA8B}" type="presParOf" srcId="{03E183EF-BE10-481C-9AFC-20362407FD31}" destId="{2356DA9C-7177-4993-A745-957D2170FFC9}" srcOrd="6" destOrd="0" presId="urn:microsoft.com/office/officeart/2005/8/layout/pyramid2"/>
    <dgm:cxn modelId="{AF186119-A9A0-433A-A608-D6DDBBCC822C}" type="presParOf" srcId="{03E183EF-BE10-481C-9AFC-20362407FD31}" destId="{B0816F0B-53C0-474C-AA67-2A22A99734CB}" srcOrd="7" destOrd="0" presId="urn:microsoft.com/office/officeart/2005/8/layout/pyramid2"/>
    <dgm:cxn modelId="{C3BB919D-F77A-46C6-ADA3-786311A89943}" type="presParOf" srcId="{03E183EF-BE10-481C-9AFC-20362407FD31}" destId="{EFF46D8B-3698-4F8F-A653-67C607B26F24}" srcOrd="8" destOrd="0" presId="urn:microsoft.com/office/officeart/2005/8/layout/pyramid2"/>
    <dgm:cxn modelId="{3DF9B8D1-0D78-44A1-A626-DCCF7FB218A0}" type="presParOf" srcId="{03E183EF-BE10-481C-9AFC-20362407FD31}" destId="{7E54E883-D7F4-46AF-AAF4-8B617E86E708}" srcOrd="9" destOrd="0" presId="urn:microsoft.com/office/officeart/2005/8/layout/pyramid2"/>
    <dgm:cxn modelId="{9940453C-9CB6-42FC-9575-6A969D9D72A1}" type="presParOf" srcId="{03E183EF-BE10-481C-9AFC-20362407FD31}" destId="{2B32CB1B-AFD7-4721-8AE3-FB94FBDE86C5}" srcOrd="10" destOrd="0" presId="urn:microsoft.com/office/officeart/2005/8/layout/pyramid2"/>
    <dgm:cxn modelId="{D5C56638-F97B-4B21-8133-958F734A4E08}" type="presParOf" srcId="{03E183EF-BE10-481C-9AFC-20362407FD31}" destId="{995FAC40-E267-4481-95FB-A9A6A7DAEBBE}" srcOrd="11" destOrd="0" presId="urn:microsoft.com/office/officeart/2005/8/layout/pyramid2"/>
    <dgm:cxn modelId="{7101E616-87D1-4CDE-BA30-A4249A2AA5CB}" type="presParOf" srcId="{03E183EF-BE10-481C-9AFC-20362407FD31}" destId="{221448A7-E922-452A-A43B-91A74BFE5D19}" srcOrd="12" destOrd="0" presId="urn:microsoft.com/office/officeart/2005/8/layout/pyramid2"/>
    <dgm:cxn modelId="{946FF5CA-0EBF-4B84-8D67-A3625D3E0FBA}" type="presParOf" srcId="{03E183EF-BE10-481C-9AFC-20362407FD31}" destId="{28941F8F-FC49-4BB6-A2D3-C4698844A9DA}" srcOrd="13" destOrd="0" presId="urn:microsoft.com/office/officeart/2005/8/layout/pyramid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pyramid2">
  <dgm:title val=""/>
  <dgm:desc val=""/>
  <dgm:catLst>
    <dgm:cat type="pyramid" pri="3000"/>
    <dgm:cat type="list" pri="21000"/>
    <dgm:cat type="convert" pri="17000"/>
  </dgm:catLst>
  <dgm:sampData useDef="1">
    <dgm:dataModel>
      <dgm:ptLst/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compositeShape">
    <dgm:alg type="composite"/>
    <dgm:shape xmlns:r="http://schemas.openxmlformats.org/officeDocument/2006/relationships" r:blip="">
      <dgm:adjLst/>
    </dgm:shape>
    <dgm:presOf/>
    <dgm:varLst>
      <dgm:dir/>
      <dgm:resizeHandles/>
    </dgm:varLst>
    <dgm:choose name="Name0">
      <dgm:if name="Name1" func="var" arg="dir" op="equ" val="norm">
        <dgm:constrLst>
          <dgm:constr type="w" for="ch" forName="pyramid" refType="h"/>
          <dgm:constr type="h" for="ch" forName="pyramid" refType="h"/>
          <dgm:constr type="h" for="ch" forName="theList" refType="h" fact="0.8"/>
          <dgm:constr type="w" for="ch" forName="theList" refType="h" fact="0.65"/>
          <dgm:constr type="ctrY" for="ch" forName="theList" refType="h" refFor="ch" refForName="pyramid" fact="0.5"/>
          <dgm:constr type="l" for="ch" forName="theList" refType="w" refFor="ch" refForName="pyramid" fact="0.5"/>
          <dgm:constr type="h" for="des" forName="aSpace" refType="h" fact="0.1"/>
        </dgm:constrLst>
      </dgm:if>
      <dgm:else name="Name2">
        <dgm:constrLst>
          <dgm:constr type="w" for="ch" forName="pyramid" refType="h"/>
          <dgm:constr type="h" for="ch" forName="pyramid" refType="h"/>
          <dgm:constr type="h" for="ch" forName="theList" refType="h" fact="0.8"/>
          <dgm:constr type="w" for="ch" forName="theList" refType="h" fact="0.65"/>
          <dgm:constr type="ctrY" for="ch" forName="theList" refType="h" refFor="ch" refForName="pyramid" fact="0.5"/>
          <dgm:constr type="r" for="ch" forName="theList" refType="w" refFor="ch" refForName="pyramid" fact="0.5"/>
          <dgm:constr type="h" for="des" forName="aSpace" refType="h" fact="0.1"/>
        </dgm:constrLst>
      </dgm:else>
    </dgm:choose>
    <dgm:ruleLst/>
    <dgm:choose name="Name3">
      <dgm:if name="Name4" axis="ch" ptType="node" func="cnt" op="gte" val="1">
        <dgm:layoutNode name="pyramid" styleLbl="node1">
          <dgm:alg type="sp"/>
          <dgm:shape xmlns:r="http://schemas.openxmlformats.org/officeDocument/2006/relationships" type="triangle" r:blip="">
            <dgm:adjLst/>
          </dgm:shape>
          <dgm:presOf/>
          <dgm:constrLst/>
          <dgm:ruleLst/>
        </dgm:layoutNode>
        <dgm:layoutNode name="theList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aNode" refType="w"/>
            <dgm:constr type="h" for="ch" forName="aNode" refType="h"/>
            <dgm:constr type="primFontSz" for="ch" ptType="node" op="equ"/>
          </dgm:constrLst>
          <dgm:ruleLst/>
          <dgm:forEach name="aNodeForEach" axis="ch" ptType="node">
            <dgm:layoutNode name="aNode" styleLbl="fgAcc1">
              <dgm:varLst>
                <dgm:bulletEnabled val="1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desOrSelf" ptType="node"/>
              <dgm:constrLst>
                <dgm:constr type="primFontSz" val="65"/>
                <dgm:constr type="tMarg" refType="primFontSz" fact="0.3"/>
                <dgm:constr type="bMarg" refType="primFontSz" fact="0.3"/>
                <dgm:constr type="lMarg" refType="primFontSz" fact="0.3"/>
                <dgm:constr type="rMarg" refType="primFontSz" fact="0.3"/>
              </dgm:constrLst>
              <dgm:ruleLst>
                <dgm:rule type="primFontSz" val="5" fact="NaN" max="NaN"/>
              </dgm:ruleLst>
            </dgm:layoutNode>
            <dgm:layoutNode name="a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layoutNode>
      </dgm:if>
      <dgm:else name="Name5"/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9">
  <dgm:title val=""/>
  <dgm:desc val=""/>
  <dgm:catLst>
    <dgm:cat type="3D" pri="11900"/>
  </dgm:catLst>
  <dgm:scene3d>
    <a:camera prst="perspectiveRelaxed">
      <a:rot lat="19149996" lon="20104178" rev="1577324"/>
    </a:camera>
    <a:lightRig rig="soft" dir="t"/>
    <a:backdrop>
      <a:anchor x="0" y="0" z="-210000"/>
      <a:norm dx="0" dy="0" dz="914400"/>
      <a:up dx="0" dy="914400" dz="0"/>
    </a:backdrop>
  </dgm:scene3d>
  <dgm:styleLbl name="node0">
    <dgm:scene3d>
      <a:camera prst="orthographicFront"/>
      <a:lightRig rig="threePt" dir="t"/>
    </dgm:scene3d>
    <dgm:sp3d extrusionH="152250" prstMaterial="matte">
      <a:bevelT w="165100" prst="coolSlant"/>
    </dgm:sp3d>
    <dgm:txPr>
      <a:sp3d extrusionH="28000" prstMaterial="matte"/>
    </dgm:txPr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 extrusionH="152250" prstMaterial="matte">
      <a:bevelT w="165100" prst="coolSlant"/>
    </dgm:sp3d>
    <dgm:txPr>
      <a:sp3d extrusionH="28000" prstMaterial="matte"/>
    </dgm:txPr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 extrusionH="152250" prstMaterial="matte">
      <a:bevelT w="165100" prst="coolSlant"/>
    </dgm:sp3d>
    <dgm:txPr>
      <a:sp3d extrusionH="28000" prstMaterial="matte"/>
    </dgm:txPr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 extrusionH="152250" prstMaterial="matte">
      <a:bevelT w="165100" prst="coolSlant"/>
    </dgm:sp3d>
    <dgm:txPr>
      <a:sp3d extrusionH="28000" prstMaterial="matte"/>
    </dgm:txPr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 extrusionH="152250" prstMaterial="matte">
      <a:bevelT w="165100" prst="coolSlant"/>
    </dgm:sp3d>
    <dgm:txPr>
      <a:sp3d extrusionH="28000" prstMaterial="matte"/>
    </dgm:txPr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 extrusionH="152250" prstMaterial="matte">
      <a:bevelT w="165100" prst="coolSlant"/>
    </dgm:sp3d>
    <dgm:txPr>
      <a:sp3d extrusionH="28000" prstMaterial="matte"/>
    </dgm:txPr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 extrusionH="152250" prstMaterial="matte">
      <a:bevelT w="165100" prst="coolSlant"/>
    </dgm:sp3d>
    <dgm:txPr>
      <a:sp3d extrusionH="28000" prstMaterial="matte"/>
    </dgm:txPr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 extrusionH="152250" prstMaterial="matte">
      <a:bevelT w="165100" prst="coolSlant"/>
    </dgm:sp3d>
    <dgm:txPr>
      <a:sp3d extrusionH="28000" prstMaterial="matte"/>
    </dgm:txPr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 extrusionH="152250" prstMaterial="matte">
      <a:bevelT w="165100" prst="coolSlant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 z="-22735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 z="-22735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 prstMaterial="matte"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 z="-22735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 z="-22735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 extrusionH="152250" prstMaterial="matte">
      <a:bevelT w="165100" prst="coolSlant"/>
    </dgm:sp3d>
    <dgm:txPr>
      <a:sp3d extrusionH="28000" prstMaterial="matte"/>
    </dgm:txPr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 extrusionH="152250" prstMaterial="matte">
      <a:bevelT w="165100" prst="coolSlant"/>
    </dgm:sp3d>
    <dgm:txPr>
      <a:sp3d extrusionH="28000" prstMaterial="matte"/>
    </dgm:txPr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 extrusionH="152250" prstMaterial="matte">
      <a:bevelT w="165100" prst="coolSlant"/>
    </dgm:sp3d>
    <dgm:txPr>
      <a:sp3d extrusionH="28000" prstMaterial="matte"/>
    </dgm:txPr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 extrusionH="152250" prstMaterial="matte">
      <a:bevelT w="165100" prst="coolSlant"/>
    </dgm:sp3d>
    <dgm:txPr>
      <a:sp3d extrusionH="28000" prstMaterial="matte"/>
    </dgm:txPr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 z="-22735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 z="-22735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 z="-227350" prstMaterial="matte"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 z="-227350" prstMaterial="matte"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 z="-22735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 z="-22735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 z="-22735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 z="-22735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 prstMaterial="matte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 z="-227350" prstMaterial="matte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 extrusionH="152250" prstMaterial="matte">
      <a:bevelT w="165100" prst="coolSlant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 extrusionH="152250" prstMaterial="matte">
      <a:bevelT w="165100" prst="coolSlant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 z="-227350" prstMaterial="matte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 prstMaterial="matte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 extrusionH="152250" prstMaterial="matte">
      <a:bevelT w="165100" prst="coolSlant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 z="-227350" prstMaterial="matte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 prstMaterial="matte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 extrusionH="152250" prstMaterial="matte">
      <a:bevelT w="165100" prst="coolSlant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 z="-227350" prstMaterial="matte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 z="-22735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 z="-22735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22735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>
      <a:sp3d extrusionH="28000" prstMaterial="matte"/>
    </dgm:txPr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12</xdr:row>
      <xdr:rowOff>352424</xdr:rowOff>
    </xdr:from>
    <xdr:to>
      <xdr:col>8</xdr:col>
      <xdr:colOff>252412</xdr:colOff>
      <xdr:row>16</xdr:row>
      <xdr:rowOff>180974</xdr:rowOff>
    </xdr:to>
    <xdr:sp macro="" textlink="">
      <xdr:nvSpPr>
        <xdr:cNvPr id="5" name="4 Forma libre"/>
        <xdr:cNvSpPr/>
      </xdr:nvSpPr>
      <xdr:spPr>
        <a:xfrm>
          <a:off x="1847850" y="4124324"/>
          <a:ext cx="7491412" cy="847725"/>
        </a:xfrm>
        <a:custGeom>
          <a:avLst/>
          <a:gdLst>
            <a:gd name="connsiteX0" fmla="*/ 0 w 7262812"/>
            <a:gd name="connsiteY0" fmla="*/ 819150 h 831850"/>
            <a:gd name="connsiteX1" fmla="*/ 6143625 w 7262812"/>
            <a:gd name="connsiteY1" fmla="*/ 695325 h 831850"/>
            <a:gd name="connsiteX2" fmla="*/ 6715125 w 7262812"/>
            <a:gd name="connsiteY2" fmla="*/ 0 h 831850"/>
            <a:gd name="connsiteX3" fmla="*/ 6715125 w 7262812"/>
            <a:gd name="connsiteY3" fmla="*/ 0 h 8318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262812" h="831850">
              <a:moveTo>
                <a:pt x="0" y="819150"/>
              </a:moveTo>
              <a:cubicBezTo>
                <a:pt x="2512219" y="825500"/>
                <a:pt x="5024438" y="831850"/>
                <a:pt x="6143625" y="695325"/>
              </a:cubicBezTo>
              <a:cubicBezTo>
                <a:pt x="7262812" y="558800"/>
                <a:pt x="6715125" y="0"/>
                <a:pt x="6715125" y="0"/>
              </a:cubicBezTo>
              <a:lnTo>
                <a:pt x="6715125" y="0"/>
              </a:lnTo>
            </a:path>
          </a:pathLst>
        </a:cu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7</xdr:col>
      <xdr:colOff>400051</xdr:colOff>
      <xdr:row>12</xdr:row>
      <xdr:rowOff>323850</xdr:rowOff>
    </xdr:from>
    <xdr:to>
      <xdr:col>7</xdr:col>
      <xdr:colOff>723901</xdr:colOff>
      <xdr:row>14</xdr:row>
      <xdr:rowOff>19050</xdr:rowOff>
    </xdr:to>
    <xdr:sp macro="" textlink="">
      <xdr:nvSpPr>
        <xdr:cNvPr id="6" name="5 Elipse"/>
        <xdr:cNvSpPr/>
      </xdr:nvSpPr>
      <xdr:spPr>
        <a:xfrm>
          <a:off x="8677276" y="4095750"/>
          <a:ext cx="323850" cy="2762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2</xdr:col>
      <xdr:colOff>285751</xdr:colOff>
      <xdr:row>16</xdr:row>
      <xdr:rowOff>19050</xdr:rowOff>
    </xdr:from>
    <xdr:to>
      <xdr:col>2</xdr:col>
      <xdr:colOff>609601</xdr:colOff>
      <xdr:row>16</xdr:row>
      <xdr:rowOff>295275</xdr:rowOff>
    </xdr:to>
    <xdr:sp macro="" textlink="">
      <xdr:nvSpPr>
        <xdr:cNvPr id="7" name="6 Elipse"/>
        <xdr:cNvSpPr/>
      </xdr:nvSpPr>
      <xdr:spPr>
        <a:xfrm>
          <a:off x="1847851" y="4810125"/>
          <a:ext cx="323850" cy="2762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18</xdr:row>
      <xdr:rowOff>76200</xdr:rowOff>
    </xdr:from>
    <xdr:to>
      <xdr:col>4</xdr:col>
      <xdr:colOff>1057275</xdr:colOff>
      <xdr:row>23</xdr:row>
      <xdr:rowOff>58737</xdr:rowOff>
    </xdr:to>
    <xdr:sp macro="" textlink="">
      <xdr:nvSpPr>
        <xdr:cNvPr id="2" name="1 Forma libre"/>
        <xdr:cNvSpPr/>
      </xdr:nvSpPr>
      <xdr:spPr>
        <a:xfrm>
          <a:off x="1676400" y="6315075"/>
          <a:ext cx="3705225" cy="954087"/>
        </a:xfrm>
        <a:custGeom>
          <a:avLst/>
          <a:gdLst>
            <a:gd name="connsiteX0" fmla="*/ 0 w 3705225"/>
            <a:gd name="connsiteY0" fmla="*/ 581025 h 954087"/>
            <a:gd name="connsiteX1" fmla="*/ 2981325 w 3705225"/>
            <a:gd name="connsiteY1" fmla="*/ 857250 h 954087"/>
            <a:gd name="connsiteX2" fmla="*/ 3705225 w 3705225"/>
            <a:gd name="connsiteY2" fmla="*/ 0 h 9540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705225" h="954087">
              <a:moveTo>
                <a:pt x="0" y="581025"/>
              </a:moveTo>
              <a:cubicBezTo>
                <a:pt x="1181894" y="767556"/>
                <a:pt x="2363788" y="954087"/>
                <a:pt x="2981325" y="857250"/>
              </a:cubicBezTo>
              <a:cubicBezTo>
                <a:pt x="3598862" y="760413"/>
                <a:pt x="3652043" y="380206"/>
                <a:pt x="3705225" y="0"/>
              </a:cubicBezTo>
            </a:path>
          </a:pathLst>
        </a:cu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2</xdr:col>
      <xdr:colOff>19050</xdr:colOff>
      <xdr:row>20</xdr:row>
      <xdr:rowOff>161925</xdr:rowOff>
    </xdr:from>
    <xdr:to>
      <xdr:col>2</xdr:col>
      <xdr:colOff>342900</xdr:colOff>
      <xdr:row>22</xdr:row>
      <xdr:rowOff>57150</xdr:rowOff>
    </xdr:to>
    <xdr:sp macro="" textlink="">
      <xdr:nvSpPr>
        <xdr:cNvPr id="3" name="2 Elipse"/>
        <xdr:cNvSpPr/>
      </xdr:nvSpPr>
      <xdr:spPr>
        <a:xfrm>
          <a:off x="1657350" y="6791325"/>
          <a:ext cx="323850" cy="2762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4</xdr:col>
      <xdr:colOff>885825</xdr:colOff>
      <xdr:row>17</xdr:row>
      <xdr:rowOff>180975</xdr:rowOff>
    </xdr:from>
    <xdr:to>
      <xdr:col>4</xdr:col>
      <xdr:colOff>1209675</xdr:colOff>
      <xdr:row>19</xdr:row>
      <xdr:rowOff>57150</xdr:rowOff>
    </xdr:to>
    <xdr:sp macro="" textlink="">
      <xdr:nvSpPr>
        <xdr:cNvPr id="4" name="3 Elipse"/>
        <xdr:cNvSpPr/>
      </xdr:nvSpPr>
      <xdr:spPr>
        <a:xfrm>
          <a:off x="5210175" y="6219825"/>
          <a:ext cx="323850" cy="2762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12</xdr:row>
      <xdr:rowOff>161925</xdr:rowOff>
    </xdr:from>
    <xdr:to>
      <xdr:col>5</xdr:col>
      <xdr:colOff>1666875</xdr:colOff>
      <xdr:row>33</xdr:row>
      <xdr:rowOff>9525</xdr:rowOff>
    </xdr:to>
    <xdr:graphicFrame macro="">
      <xdr:nvGraphicFramePr>
        <xdr:cNvPr id="2" name="1 Diagrama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76199</xdr:colOff>
      <xdr:row>21</xdr:row>
      <xdr:rowOff>66675</xdr:rowOff>
    </xdr:from>
    <xdr:to>
      <xdr:col>16</xdr:col>
      <xdr:colOff>352425</xdr:colOff>
      <xdr:row>23</xdr:row>
      <xdr:rowOff>219075</xdr:rowOff>
    </xdr:to>
    <xdr:sp macro="" textlink="">
      <xdr:nvSpPr>
        <xdr:cNvPr id="2" name="1 Llamada de nube"/>
        <xdr:cNvSpPr/>
      </xdr:nvSpPr>
      <xdr:spPr>
        <a:xfrm>
          <a:off x="10306049" y="8820150"/>
          <a:ext cx="2562226" cy="904875"/>
        </a:xfrm>
        <a:prstGeom prst="cloud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CO" sz="1800" b="1"/>
            <a:t>CUADRO</a:t>
          </a:r>
          <a:r>
            <a:rPr lang="es-CO" sz="1800" b="1" baseline="0"/>
            <a:t> DEFINITIVO</a:t>
          </a:r>
          <a:endParaRPr lang="es-CO" sz="18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971550</xdr:colOff>
      <xdr:row>3</xdr:row>
      <xdr:rowOff>146050</xdr:rowOff>
    </xdr:from>
    <xdr:to>
      <xdr:col>11</xdr:col>
      <xdr:colOff>200025</xdr:colOff>
      <xdr:row>6</xdr:row>
      <xdr:rowOff>123825</xdr:rowOff>
    </xdr:to>
    <xdr:sp macro="" textlink="">
      <xdr:nvSpPr>
        <xdr:cNvPr id="2" name="1 Forma libre"/>
        <xdr:cNvSpPr/>
      </xdr:nvSpPr>
      <xdr:spPr>
        <a:xfrm>
          <a:off x="3629025" y="1203325"/>
          <a:ext cx="6915150" cy="920750"/>
        </a:xfrm>
        <a:custGeom>
          <a:avLst/>
          <a:gdLst>
            <a:gd name="connsiteX0" fmla="*/ 0 w 6915150"/>
            <a:gd name="connsiteY0" fmla="*/ 920750 h 920750"/>
            <a:gd name="connsiteX1" fmla="*/ 4324350 w 6915150"/>
            <a:gd name="connsiteY1" fmla="*/ 358775 h 920750"/>
            <a:gd name="connsiteX2" fmla="*/ 4324350 w 6915150"/>
            <a:gd name="connsiteY2" fmla="*/ 358775 h 920750"/>
            <a:gd name="connsiteX3" fmla="*/ 6057900 w 6915150"/>
            <a:gd name="connsiteY3" fmla="*/ 63500 h 920750"/>
            <a:gd name="connsiteX4" fmla="*/ 6915150 w 6915150"/>
            <a:gd name="connsiteY4" fmla="*/ 739775 h 920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915150" h="920750">
              <a:moveTo>
                <a:pt x="0" y="920750"/>
              </a:moveTo>
              <a:lnTo>
                <a:pt x="4324350" y="358775"/>
              </a:lnTo>
              <a:lnTo>
                <a:pt x="4324350" y="358775"/>
              </a:lnTo>
              <a:cubicBezTo>
                <a:pt x="4613275" y="309563"/>
                <a:pt x="5626100" y="0"/>
                <a:pt x="6057900" y="63500"/>
              </a:cubicBezTo>
              <a:cubicBezTo>
                <a:pt x="6489700" y="127000"/>
                <a:pt x="6770688" y="630238"/>
                <a:pt x="6915150" y="739775"/>
              </a:cubicBezTo>
            </a:path>
          </a:pathLst>
        </a:cu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3</xdr:col>
      <xdr:colOff>809625</xdr:colOff>
      <xdr:row>5</xdr:row>
      <xdr:rowOff>247650</xdr:rowOff>
    </xdr:from>
    <xdr:to>
      <xdr:col>3</xdr:col>
      <xdr:colOff>1133475</xdr:colOff>
      <xdr:row>7</xdr:row>
      <xdr:rowOff>19050</xdr:rowOff>
    </xdr:to>
    <xdr:sp macro="" textlink="">
      <xdr:nvSpPr>
        <xdr:cNvPr id="3" name="2 Elipse"/>
        <xdr:cNvSpPr/>
      </xdr:nvSpPr>
      <xdr:spPr>
        <a:xfrm>
          <a:off x="3467100" y="1981200"/>
          <a:ext cx="323850" cy="2762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10</xdr:col>
      <xdr:colOff>1009650</xdr:colOff>
      <xdr:row>4</xdr:row>
      <xdr:rowOff>219075</xdr:rowOff>
    </xdr:from>
    <xdr:to>
      <xdr:col>11</xdr:col>
      <xdr:colOff>219075</xdr:colOff>
      <xdr:row>5</xdr:row>
      <xdr:rowOff>228600</xdr:rowOff>
    </xdr:to>
    <xdr:sp macro="" textlink="">
      <xdr:nvSpPr>
        <xdr:cNvPr id="4" name="3 Elipse"/>
        <xdr:cNvSpPr/>
      </xdr:nvSpPr>
      <xdr:spPr>
        <a:xfrm>
          <a:off x="10239375" y="1685925"/>
          <a:ext cx="323850" cy="2762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33338</xdr:rowOff>
    </xdr:from>
    <xdr:to>
      <xdr:col>7</xdr:col>
      <xdr:colOff>514350</xdr:colOff>
      <xdr:row>14</xdr:row>
      <xdr:rowOff>184150</xdr:rowOff>
    </xdr:to>
    <xdr:sp macro="" textlink="">
      <xdr:nvSpPr>
        <xdr:cNvPr id="3" name="2 Forma libre"/>
        <xdr:cNvSpPr/>
      </xdr:nvSpPr>
      <xdr:spPr>
        <a:xfrm>
          <a:off x="4124325" y="414338"/>
          <a:ext cx="5210175" cy="4770437"/>
        </a:xfrm>
        <a:custGeom>
          <a:avLst/>
          <a:gdLst>
            <a:gd name="connsiteX0" fmla="*/ 0 w 5210175"/>
            <a:gd name="connsiteY0" fmla="*/ 4110037 h 4770437"/>
            <a:gd name="connsiteX1" fmla="*/ 3390900 w 5210175"/>
            <a:gd name="connsiteY1" fmla="*/ 4719637 h 4770437"/>
            <a:gd name="connsiteX2" fmla="*/ 4724400 w 5210175"/>
            <a:gd name="connsiteY2" fmla="*/ 4414837 h 4770437"/>
            <a:gd name="connsiteX3" fmla="*/ 4524375 w 5210175"/>
            <a:gd name="connsiteY3" fmla="*/ 3367087 h 4770437"/>
            <a:gd name="connsiteX4" fmla="*/ 4533900 w 5210175"/>
            <a:gd name="connsiteY4" fmla="*/ 433387 h 4770437"/>
            <a:gd name="connsiteX5" fmla="*/ 5210175 w 5210175"/>
            <a:gd name="connsiteY5" fmla="*/ 766762 h 47704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5210175" h="4770437">
              <a:moveTo>
                <a:pt x="0" y="4110037"/>
              </a:moveTo>
              <a:cubicBezTo>
                <a:pt x="1301750" y="4389437"/>
                <a:pt x="2603500" y="4668837"/>
                <a:pt x="3390900" y="4719637"/>
              </a:cubicBezTo>
              <a:cubicBezTo>
                <a:pt x="4178300" y="4770437"/>
                <a:pt x="4535488" y="4640262"/>
                <a:pt x="4724400" y="4414837"/>
              </a:cubicBezTo>
              <a:cubicBezTo>
                <a:pt x="4913312" y="4189412"/>
                <a:pt x="4556125" y="4030662"/>
                <a:pt x="4524375" y="3367087"/>
              </a:cubicBezTo>
              <a:cubicBezTo>
                <a:pt x="4492625" y="2703512"/>
                <a:pt x="4419600" y="866774"/>
                <a:pt x="4533900" y="433387"/>
              </a:cubicBezTo>
              <a:cubicBezTo>
                <a:pt x="4648200" y="0"/>
                <a:pt x="5070475" y="714374"/>
                <a:pt x="5210175" y="766762"/>
              </a:cubicBezTo>
            </a:path>
          </a:pathLst>
        </a:cu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3</xdr:col>
      <xdr:colOff>38100</xdr:colOff>
      <xdr:row>11</xdr:row>
      <xdr:rowOff>161925</xdr:rowOff>
    </xdr:from>
    <xdr:to>
      <xdr:col>3</xdr:col>
      <xdr:colOff>361950</xdr:colOff>
      <xdr:row>12</xdr:row>
      <xdr:rowOff>123825</xdr:rowOff>
    </xdr:to>
    <xdr:sp macro="" textlink="">
      <xdr:nvSpPr>
        <xdr:cNvPr id="4" name="3 Elipse"/>
        <xdr:cNvSpPr/>
      </xdr:nvSpPr>
      <xdr:spPr>
        <a:xfrm>
          <a:off x="4152900" y="4448175"/>
          <a:ext cx="323850" cy="2762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7</xdr:col>
      <xdr:colOff>219075</xdr:colOff>
      <xdr:row>3</xdr:row>
      <xdr:rowOff>352425</xdr:rowOff>
    </xdr:from>
    <xdr:to>
      <xdr:col>7</xdr:col>
      <xdr:colOff>542925</xdr:colOff>
      <xdr:row>3</xdr:row>
      <xdr:rowOff>628650</xdr:rowOff>
    </xdr:to>
    <xdr:sp macro="" textlink="">
      <xdr:nvSpPr>
        <xdr:cNvPr id="5" name="4 Elipse"/>
        <xdr:cNvSpPr/>
      </xdr:nvSpPr>
      <xdr:spPr>
        <a:xfrm>
          <a:off x="9039225" y="923925"/>
          <a:ext cx="323850" cy="2762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5</xdr:row>
      <xdr:rowOff>293688</xdr:rowOff>
    </xdr:from>
    <xdr:to>
      <xdr:col>4</xdr:col>
      <xdr:colOff>609600</xdr:colOff>
      <xdr:row>15</xdr:row>
      <xdr:rowOff>73025</xdr:rowOff>
    </xdr:to>
    <xdr:sp macro="" textlink="">
      <xdr:nvSpPr>
        <xdr:cNvPr id="5" name="4 Forma libre"/>
        <xdr:cNvSpPr/>
      </xdr:nvSpPr>
      <xdr:spPr>
        <a:xfrm>
          <a:off x="3962400" y="2122488"/>
          <a:ext cx="561975" cy="3760787"/>
        </a:xfrm>
        <a:custGeom>
          <a:avLst/>
          <a:gdLst>
            <a:gd name="connsiteX0" fmla="*/ 0 w 561975"/>
            <a:gd name="connsiteY0" fmla="*/ 3382962 h 3760787"/>
            <a:gd name="connsiteX1" fmla="*/ 381000 w 561975"/>
            <a:gd name="connsiteY1" fmla="*/ 3278187 h 3760787"/>
            <a:gd name="connsiteX2" fmla="*/ 57150 w 561975"/>
            <a:gd name="connsiteY2" fmla="*/ 487362 h 3760787"/>
            <a:gd name="connsiteX3" fmla="*/ 561975 w 561975"/>
            <a:gd name="connsiteY3" fmla="*/ 354012 h 37607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561975" h="3760787">
              <a:moveTo>
                <a:pt x="0" y="3382962"/>
              </a:moveTo>
              <a:cubicBezTo>
                <a:pt x="185737" y="3571874"/>
                <a:pt x="371475" y="3760787"/>
                <a:pt x="381000" y="3278187"/>
              </a:cubicBezTo>
              <a:cubicBezTo>
                <a:pt x="390525" y="2795587"/>
                <a:pt x="26988" y="974724"/>
                <a:pt x="57150" y="487362"/>
              </a:cubicBezTo>
              <a:cubicBezTo>
                <a:pt x="87312" y="0"/>
                <a:pt x="561975" y="354012"/>
                <a:pt x="561975" y="354012"/>
              </a:cubicBezTo>
            </a:path>
          </a:pathLst>
        </a:cu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4</xdr:col>
      <xdr:colOff>28575</xdr:colOff>
      <xdr:row>13</xdr:row>
      <xdr:rowOff>38100</xdr:rowOff>
    </xdr:from>
    <xdr:to>
      <xdr:col>4</xdr:col>
      <xdr:colOff>352425</xdr:colOff>
      <xdr:row>14</xdr:row>
      <xdr:rowOff>123825</xdr:rowOff>
    </xdr:to>
    <xdr:sp macro="" textlink="">
      <xdr:nvSpPr>
        <xdr:cNvPr id="6" name="5 Elipse"/>
        <xdr:cNvSpPr/>
      </xdr:nvSpPr>
      <xdr:spPr>
        <a:xfrm>
          <a:off x="3943350" y="5457825"/>
          <a:ext cx="323850" cy="2762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4</xdr:col>
      <xdr:colOff>361950</xdr:colOff>
      <xdr:row>6</xdr:row>
      <xdr:rowOff>47625</xdr:rowOff>
    </xdr:from>
    <xdr:to>
      <xdr:col>4</xdr:col>
      <xdr:colOff>685800</xdr:colOff>
      <xdr:row>6</xdr:row>
      <xdr:rowOff>323850</xdr:rowOff>
    </xdr:to>
    <xdr:sp macro="" textlink="">
      <xdr:nvSpPr>
        <xdr:cNvPr id="7" name="6 Elipse"/>
        <xdr:cNvSpPr/>
      </xdr:nvSpPr>
      <xdr:spPr>
        <a:xfrm>
          <a:off x="4276725" y="2314575"/>
          <a:ext cx="323850" cy="2762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9525</xdr:rowOff>
    </xdr:from>
    <xdr:to>
      <xdr:col>1</xdr:col>
      <xdr:colOff>3390900</xdr:colOff>
      <xdr:row>6</xdr:row>
      <xdr:rowOff>590550</xdr:rowOff>
    </xdr:to>
    <xdr:cxnSp macro="">
      <xdr:nvCxnSpPr>
        <xdr:cNvPr id="4" name="3 Conector recto"/>
        <xdr:cNvCxnSpPr/>
      </xdr:nvCxnSpPr>
      <xdr:spPr>
        <a:xfrm>
          <a:off x="771525" y="1143000"/>
          <a:ext cx="3381375" cy="1000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12</xdr:row>
      <xdr:rowOff>114299</xdr:rowOff>
    </xdr:from>
    <xdr:to>
      <xdr:col>12</xdr:col>
      <xdr:colOff>1038224</xdr:colOff>
      <xdr:row>28</xdr:row>
      <xdr:rowOff>104774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30</xdr:row>
      <xdr:rowOff>0</xdr:rowOff>
    </xdr:from>
    <xdr:to>
      <xdr:col>12</xdr:col>
      <xdr:colOff>1009650</xdr:colOff>
      <xdr:row>45</xdr:row>
      <xdr:rowOff>180975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"/>
  <sheetViews>
    <sheetView topLeftCell="A13" workbookViewId="0">
      <selection activeCell="A13" sqref="A13"/>
    </sheetView>
  </sheetViews>
  <sheetFormatPr baseColWidth="10" defaultRowHeight="15" x14ac:dyDescent="0.25"/>
  <cols>
    <col min="1" max="16384" width="11.42578125" style="32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0"/>
  <sheetViews>
    <sheetView topLeftCell="C19" workbookViewId="0">
      <selection activeCell="P28" sqref="P28"/>
    </sheetView>
  </sheetViews>
  <sheetFormatPr baseColWidth="10" defaultRowHeight="15" x14ac:dyDescent="0.25"/>
  <cols>
    <col min="1" max="1" width="2.85546875" style="3" customWidth="1"/>
    <col min="2" max="2" width="11.42578125" style="3"/>
    <col min="3" max="3" width="30.5703125" style="3" customWidth="1"/>
    <col min="4" max="13" width="10.85546875" style="3" customWidth="1"/>
    <col min="14" max="16384" width="11.42578125" style="3"/>
  </cols>
  <sheetData>
    <row r="2" spans="3:13" ht="45.75" customHeight="1" x14ac:dyDescent="0.25">
      <c r="C2" s="177" t="s">
        <v>49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3:13" ht="31.5" customHeight="1" thickBot="1" x14ac:dyDescent="0.3">
      <c r="C3" s="179" t="s">
        <v>56</v>
      </c>
      <c r="D3" s="174" t="s">
        <v>51</v>
      </c>
      <c r="E3" s="175"/>
      <c r="F3" s="174" t="s">
        <v>52</v>
      </c>
      <c r="G3" s="175"/>
      <c r="H3" s="174" t="s">
        <v>53</v>
      </c>
      <c r="I3" s="175"/>
      <c r="J3" s="174" t="s">
        <v>54</v>
      </c>
      <c r="K3" s="175"/>
      <c r="L3" s="176" t="s">
        <v>55</v>
      </c>
      <c r="M3" s="176"/>
    </row>
    <row r="4" spans="3:13" ht="26.25" customHeight="1" x14ac:dyDescent="0.25">
      <c r="C4" s="180"/>
      <c r="D4" s="66" t="s">
        <v>59</v>
      </c>
      <c r="E4" s="67" t="s">
        <v>60</v>
      </c>
      <c r="F4" s="66" t="s">
        <v>59</v>
      </c>
      <c r="G4" s="67" t="s">
        <v>60</v>
      </c>
      <c r="H4" s="66" t="s">
        <v>59</v>
      </c>
      <c r="I4" s="67" t="s">
        <v>60</v>
      </c>
      <c r="J4" s="66" t="s">
        <v>59</v>
      </c>
      <c r="K4" s="67" t="s">
        <v>60</v>
      </c>
      <c r="L4" s="66" t="s">
        <v>59</v>
      </c>
      <c r="M4" s="67" t="s">
        <v>60</v>
      </c>
    </row>
    <row r="5" spans="3:13" ht="47.25" customHeight="1" x14ac:dyDescent="0.25">
      <c r="C5" s="65" t="s">
        <v>3</v>
      </c>
      <c r="D5" s="68">
        <v>1</v>
      </c>
      <c r="E5" s="69">
        <v>1</v>
      </c>
      <c r="F5" s="70" t="s">
        <v>62</v>
      </c>
      <c r="G5" s="71" t="s">
        <v>61</v>
      </c>
      <c r="H5" s="68">
        <v>5</v>
      </c>
      <c r="I5" s="69">
        <v>5</v>
      </c>
      <c r="J5" s="68">
        <v>1</v>
      </c>
      <c r="K5" s="69">
        <v>1</v>
      </c>
      <c r="L5" s="68">
        <v>5</v>
      </c>
      <c r="M5" s="69">
        <v>5</v>
      </c>
    </row>
    <row r="6" spans="3:13" ht="47.25" customHeight="1" x14ac:dyDescent="0.25">
      <c r="C6" s="65" t="s">
        <v>2</v>
      </c>
      <c r="D6" s="68">
        <v>2</v>
      </c>
      <c r="E6" s="69">
        <v>2</v>
      </c>
      <c r="F6" s="70" t="s">
        <v>61</v>
      </c>
      <c r="G6" s="71" t="s">
        <v>62</v>
      </c>
      <c r="H6" s="68">
        <v>4</v>
      </c>
      <c r="I6" s="69">
        <v>4</v>
      </c>
      <c r="J6" s="68">
        <v>2</v>
      </c>
      <c r="K6" s="69">
        <v>2</v>
      </c>
      <c r="L6" s="68">
        <v>4</v>
      </c>
      <c r="M6" s="69">
        <v>4</v>
      </c>
    </row>
    <row r="7" spans="3:13" ht="47.25" customHeight="1" x14ac:dyDescent="0.25">
      <c r="C7" s="65" t="s">
        <v>46</v>
      </c>
      <c r="D7" s="68">
        <v>3</v>
      </c>
      <c r="E7" s="69">
        <v>3</v>
      </c>
      <c r="F7" s="72">
        <v>3</v>
      </c>
      <c r="G7" s="73">
        <v>3</v>
      </c>
      <c r="H7" s="68">
        <v>3</v>
      </c>
      <c r="I7" s="73">
        <v>2</v>
      </c>
      <c r="J7" s="70" t="s">
        <v>63</v>
      </c>
      <c r="K7" s="71" t="s">
        <v>64</v>
      </c>
      <c r="L7" s="69">
        <v>3</v>
      </c>
      <c r="M7" s="69">
        <v>3</v>
      </c>
    </row>
    <row r="8" spans="3:13" ht="47.25" customHeight="1" x14ac:dyDescent="0.25">
      <c r="C8" s="65" t="s">
        <v>0</v>
      </c>
      <c r="D8" s="68">
        <v>4</v>
      </c>
      <c r="E8" s="69">
        <v>4</v>
      </c>
      <c r="F8" s="68">
        <v>4</v>
      </c>
      <c r="G8" s="69">
        <v>4</v>
      </c>
      <c r="H8" s="68">
        <v>2</v>
      </c>
      <c r="I8" s="74">
        <v>3</v>
      </c>
      <c r="J8" s="70" t="s">
        <v>64</v>
      </c>
      <c r="K8" s="71" t="s">
        <v>63</v>
      </c>
      <c r="L8" s="70" t="s">
        <v>62</v>
      </c>
      <c r="M8" s="71" t="s">
        <v>63</v>
      </c>
    </row>
    <row r="9" spans="3:13" ht="47.25" customHeight="1" thickBot="1" x14ac:dyDescent="0.3">
      <c r="C9" s="65" t="s">
        <v>4</v>
      </c>
      <c r="D9" s="75">
        <v>5</v>
      </c>
      <c r="E9" s="76">
        <v>5</v>
      </c>
      <c r="F9" s="75">
        <v>5</v>
      </c>
      <c r="G9" s="76">
        <v>5</v>
      </c>
      <c r="H9" s="75">
        <v>1</v>
      </c>
      <c r="I9" s="76">
        <v>1</v>
      </c>
      <c r="J9" s="75">
        <v>5</v>
      </c>
      <c r="K9" s="76">
        <v>5</v>
      </c>
      <c r="L9" s="75">
        <v>1</v>
      </c>
      <c r="M9" s="76">
        <v>1</v>
      </c>
    </row>
    <row r="13" spans="3:13" ht="28.5" x14ac:dyDescent="0.25">
      <c r="C13" s="177" t="s">
        <v>49</v>
      </c>
      <c r="D13" s="178"/>
      <c r="E13" s="178"/>
      <c r="F13" s="178"/>
      <c r="G13" s="178"/>
      <c r="H13" s="178"/>
      <c r="I13" s="178"/>
      <c r="J13" s="178"/>
      <c r="K13" s="178"/>
      <c r="L13" s="178"/>
      <c r="M13" s="178"/>
    </row>
    <row r="14" spans="3:13" ht="30" customHeight="1" thickBot="1" x14ac:dyDescent="0.3">
      <c r="C14" s="179" t="s">
        <v>56</v>
      </c>
      <c r="D14" s="174" t="s">
        <v>51</v>
      </c>
      <c r="E14" s="175"/>
      <c r="F14" s="174" t="s">
        <v>52</v>
      </c>
      <c r="G14" s="175"/>
      <c r="H14" s="174" t="s">
        <v>53</v>
      </c>
      <c r="I14" s="175"/>
      <c r="J14" s="174" t="s">
        <v>54</v>
      </c>
      <c r="K14" s="175"/>
      <c r="L14" s="176" t="s">
        <v>55</v>
      </c>
      <c r="M14" s="176"/>
    </row>
    <row r="15" spans="3:13" ht="22.5" customHeight="1" x14ac:dyDescent="0.25">
      <c r="C15" s="180"/>
      <c r="D15" s="66" t="s">
        <v>59</v>
      </c>
      <c r="E15" s="67" t="s">
        <v>60</v>
      </c>
      <c r="F15" s="66" t="s">
        <v>59</v>
      </c>
      <c r="G15" s="67" t="s">
        <v>60</v>
      </c>
      <c r="H15" s="66" t="s">
        <v>59</v>
      </c>
      <c r="I15" s="67" t="s">
        <v>60</v>
      </c>
      <c r="J15" s="66" t="s">
        <v>59</v>
      </c>
      <c r="K15" s="67" t="s">
        <v>60</v>
      </c>
      <c r="L15" s="66" t="s">
        <v>59</v>
      </c>
      <c r="M15" s="67" t="s">
        <v>60</v>
      </c>
    </row>
    <row r="16" spans="3:13" ht="44.25" customHeight="1" x14ac:dyDescent="0.25">
      <c r="C16" s="65" t="s">
        <v>3</v>
      </c>
      <c r="D16" s="68">
        <v>1</v>
      </c>
      <c r="E16" s="69">
        <v>1</v>
      </c>
      <c r="F16" s="77">
        <v>1</v>
      </c>
      <c r="G16" s="78">
        <v>1</v>
      </c>
      <c r="H16" s="68">
        <v>5</v>
      </c>
      <c r="I16" s="69">
        <v>5</v>
      </c>
      <c r="J16" s="68">
        <v>1</v>
      </c>
      <c r="K16" s="69">
        <v>1</v>
      </c>
      <c r="L16" s="68">
        <v>5</v>
      </c>
      <c r="M16" s="69">
        <v>5</v>
      </c>
    </row>
    <row r="17" spans="2:14" ht="44.25" customHeight="1" x14ac:dyDescent="0.25">
      <c r="C17" s="65" t="s">
        <v>2</v>
      </c>
      <c r="D17" s="68">
        <v>2</v>
      </c>
      <c r="E17" s="69">
        <v>2</v>
      </c>
      <c r="F17" s="77">
        <v>1</v>
      </c>
      <c r="G17" s="78">
        <v>1</v>
      </c>
      <c r="H17" s="68">
        <v>4</v>
      </c>
      <c r="I17" s="69">
        <v>4</v>
      </c>
      <c r="J17" s="68">
        <v>2</v>
      </c>
      <c r="K17" s="69">
        <v>2</v>
      </c>
      <c r="L17" s="68">
        <v>4</v>
      </c>
      <c r="M17" s="69">
        <v>4</v>
      </c>
    </row>
    <row r="18" spans="2:14" ht="44.25" customHeight="1" x14ac:dyDescent="0.25">
      <c r="C18" s="65" t="s">
        <v>46</v>
      </c>
      <c r="D18" s="68">
        <v>3</v>
      </c>
      <c r="E18" s="69">
        <v>3</v>
      </c>
      <c r="F18" s="68">
        <v>3</v>
      </c>
      <c r="G18" s="69">
        <v>3</v>
      </c>
      <c r="H18" s="68">
        <v>3</v>
      </c>
      <c r="I18" s="69">
        <v>2</v>
      </c>
      <c r="J18" s="77">
        <v>3</v>
      </c>
      <c r="K18" s="78">
        <v>3</v>
      </c>
      <c r="L18" s="69">
        <v>3</v>
      </c>
      <c r="M18" s="69">
        <v>3</v>
      </c>
    </row>
    <row r="19" spans="2:14" ht="44.25" customHeight="1" thickBot="1" x14ac:dyDescent="0.3">
      <c r="C19" s="65" t="s">
        <v>4</v>
      </c>
      <c r="D19" s="75">
        <v>5</v>
      </c>
      <c r="E19" s="76">
        <v>5</v>
      </c>
      <c r="F19" s="75">
        <v>5</v>
      </c>
      <c r="G19" s="76">
        <v>5</v>
      </c>
      <c r="H19" s="75">
        <v>1</v>
      </c>
      <c r="I19" s="76">
        <v>1</v>
      </c>
      <c r="J19" s="75">
        <v>5</v>
      </c>
      <c r="K19" s="76">
        <v>5</v>
      </c>
      <c r="L19" s="75">
        <v>1</v>
      </c>
      <c r="M19" s="76">
        <v>1</v>
      </c>
    </row>
    <row r="20" spans="2:14" ht="15.75" thickBot="1" x14ac:dyDescent="0.3"/>
    <row r="21" spans="2:14" ht="15.75" thickTop="1" x14ac:dyDescent="0.25">
      <c r="B21" s="24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25"/>
    </row>
    <row r="22" spans="2:14" ht="35.25" customHeight="1" x14ac:dyDescent="0.25">
      <c r="B22" s="80"/>
      <c r="C22" s="177" t="s">
        <v>49</v>
      </c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81"/>
    </row>
    <row r="23" spans="2:14" ht="30.75" customHeight="1" thickBot="1" x14ac:dyDescent="0.3">
      <c r="B23" s="80"/>
      <c r="C23" s="179" t="s">
        <v>56</v>
      </c>
      <c r="D23" s="174" t="s">
        <v>51</v>
      </c>
      <c r="E23" s="175"/>
      <c r="F23" s="174" t="s">
        <v>52</v>
      </c>
      <c r="G23" s="175"/>
      <c r="H23" s="174" t="s">
        <v>53</v>
      </c>
      <c r="I23" s="175"/>
      <c r="J23" s="174" t="s">
        <v>54</v>
      </c>
      <c r="K23" s="175"/>
      <c r="L23" s="176" t="s">
        <v>55</v>
      </c>
      <c r="M23" s="176"/>
      <c r="N23" s="81"/>
    </row>
    <row r="24" spans="2:14" ht="23.25" customHeight="1" x14ac:dyDescent="0.25">
      <c r="B24" s="80"/>
      <c r="C24" s="180"/>
      <c r="D24" s="66" t="s">
        <v>59</v>
      </c>
      <c r="E24" s="67" t="s">
        <v>60</v>
      </c>
      <c r="F24" s="66" t="s">
        <v>59</v>
      </c>
      <c r="G24" s="67" t="s">
        <v>60</v>
      </c>
      <c r="H24" s="66" t="s">
        <v>59</v>
      </c>
      <c r="I24" s="67" t="s">
        <v>60</v>
      </c>
      <c r="J24" s="66" t="s">
        <v>59</v>
      </c>
      <c r="K24" s="67" t="s">
        <v>60</v>
      </c>
      <c r="L24" s="66" t="s">
        <v>59</v>
      </c>
      <c r="M24" s="67" t="s">
        <v>60</v>
      </c>
      <c r="N24" s="81"/>
    </row>
    <row r="25" spans="2:14" ht="45" customHeight="1" x14ac:dyDescent="0.25">
      <c r="B25" s="80"/>
      <c r="C25" s="65" t="s">
        <v>3</v>
      </c>
      <c r="D25" s="68">
        <v>1</v>
      </c>
      <c r="E25" s="69">
        <v>40</v>
      </c>
      <c r="F25" s="69">
        <v>1</v>
      </c>
      <c r="G25" s="69">
        <v>50</v>
      </c>
      <c r="H25" s="68">
        <v>5</v>
      </c>
      <c r="I25" s="69">
        <v>5</v>
      </c>
      <c r="J25" s="68">
        <v>1</v>
      </c>
      <c r="K25" s="69">
        <v>58</v>
      </c>
      <c r="L25" s="68">
        <v>5</v>
      </c>
      <c r="M25" s="69">
        <v>5</v>
      </c>
      <c r="N25" s="81"/>
    </row>
    <row r="26" spans="2:14" ht="45" customHeight="1" x14ac:dyDescent="0.25">
      <c r="B26" s="80"/>
      <c r="C26" s="65" t="s">
        <v>2</v>
      </c>
      <c r="D26" s="68">
        <v>2</v>
      </c>
      <c r="E26" s="69">
        <v>30</v>
      </c>
      <c r="F26" s="69">
        <v>1</v>
      </c>
      <c r="G26" s="69">
        <v>35</v>
      </c>
      <c r="H26" s="68">
        <v>4</v>
      </c>
      <c r="I26" s="69">
        <v>5</v>
      </c>
      <c r="J26" s="69">
        <v>2</v>
      </c>
      <c r="K26" s="69">
        <v>50</v>
      </c>
      <c r="L26" s="68">
        <v>4</v>
      </c>
      <c r="M26" s="69">
        <v>5</v>
      </c>
      <c r="N26" s="81"/>
    </row>
    <row r="27" spans="2:14" ht="45" customHeight="1" x14ac:dyDescent="0.25">
      <c r="B27" s="80"/>
      <c r="C27" s="65" t="s">
        <v>46</v>
      </c>
      <c r="D27" s="68">
        <v>3</v>
      </c>
      <c r="E27" s="69">
        <v>27</v>
      </c>
      <c r="F27" s="69">
        <v>3</v>
      </c>
      <c r="G27" s="69">
        <v>30</v>
      </c>
      <c r="H27" s="68">
        <v>3</v>
      </c>
      <c r="I27" s="69">
        <v>10</v>
      </c>
      <c r="J27" s="69">
        <v>3</v>
      </c>
      <c r="K27" s="69">
        <v>14</v>
      </c>
      <c r="L27" s="69">
        <v>3</v>
      </c>
      <c r="M27" s="69">
        <v>8</v>
      </c>
      <c r="N27" s="81"/>
    </row>
    <row r="28" spans="2:14" ht="45" customHeight="1" thickBot="1" x14ac:dyDescent="0.3">
      <c r="B28" s="80"/>
      <c r="C28" s="65" t="s">
        <v>4</v>
      </c>
      <c r="D28" s="75">
        <v>5</v>
      </c>
      <c r="E28" s="76">
        <v>6</v>
      </c>
      <c r="F28" s="75">
        <v>5</v>
      </c>
      <c r="G28" s="76">
        <v>7</v>
      </c>
      <c r="H28" s="75">
        <v>1</v>
      </c>
      <c r="I28" s="76">
        <v>10</v>
      </c>
      <c r="J28" s="75">
        <v>5</v>
      </c>
      <c r="K28" s="76">
        <v>4</v>
      </c>
      <c r="L28" s="75">
        <v>1</v>
      </c>
      <c r="M28" s="76">
        <v>20</v>
      </c>
      <c r="N28" s="81"/>
    </row>
    <row r="29" spans="2:14" ht="16.5" customHeight="1" thickBot="1" x14ac:dyDescent="0.3">
      <c r="B29" s="27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3"/>
    </row>
    <row r="30" spans="2:14" ht="15.75" thickTop="1" x14ac:dyDescent="0.25"/>
  </sheetData>
  <mergeCells count="21">
    <mergeCell ref="C22:M22"/>
    <mergeCell ref="C23:C24"/>
    <mergeCell ref="D23:E23"/>
    <mergeCell ref="F23:G23"/>
    <mergeCell ref="H23:I23"/>
    <mergeCell ref="J23:K23"/>
    <mergeCell ref="L23:M23"/>
    <mergeCell ref="J3:K3"/>
    <mergeCell ref="L3:M3"/>
    <mergeCell ref="C2:M2"/>
    <mergeCell ref="C13:M13"/>
    <mergeCell ref="C14:C15"/>
    <mergeCell ref="D14:E14"/>
    <mergeCell ref="F14:G14"/>
    <mergeCell ref="H14:I14"/>
    <mergeCell ref="J14:K14"/>
    <mergeCell ref="L14:M14"/>
    <mergeCell ref="C3:C4"/>
    <mergeCell ref="D3:E3"/>
    <mergeCell ref="F3:G3"/>
    <mergeCell ref="H3:I3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"/>
  <sheetViews>
    <sheetView workbookViewId="0"/>
  </sheetViews>
  <sheetFormatPr baseColWidth="10" defaultRowHeight="15" x14ac:dyDescent="0.25"/>
  <cols>
    <col min="1" max="16384" width="11.42578125" style="32"/>
  </cols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workbookViewId="0">
      <selection activeCell="L23" sqref="L23"/>
    </sheetView>
  </sheetViews>
  <sheetFormatPr baseColWidth="10" defaultRowHeight="15" x14ac:dyDescent="0.25"/>
  <cols>
    <col min="1" max="1" width="11.42578125" style="32"/>
    <col min="2" max="2" width="5.5703125" style="32" customWidth="1"/>
    <col min="3" max="3" width="22.85546875" style="32" customWidth="1"/>
    <col min="4" max="4" width="40.42578125" style="32" bestFit="1" customWidth="1"/>
    <col min="5" max="5" width="11.140625" style="32" bestFit="1" customWidth="1"/>
    <col min="6" max="6" width="3.5703125" style="32" customWidth="1"/>
    <col min="7" max="7" width="14.85546875" style="32" customWidth="1"/>
    <col min="8" max="8" width="5.7109375" style="32" customWidth="1"/>
    <col min="9" max="10" width="11.42578125" style="32"/>
    <col min="11" max="11" width="16.7109375" style="32" customWidth="1"/>
    <col min="12" max="12" width="18.85546875" style="32" bestFit="1" customWidth="1"/>
    <col min="13" max="13" width="11.42578125" style="32"/>
    <col min="14" max="14" width="12.42578125" style="32" bestFit="1" customWidth="1"/>
    <col min="15" max="16384" width="11.42578125" style="32"/>
  </cols>
  <sheetData>
    <row r="1" spans="2:14" ht="15.75" thickBot="1" x14ac:dyDescent="0.3"/>
    <row r="2" spans="2:14" ht="24" customHeight="1" thickTop="1" thickBot="1" x14ac:dyDescent="0.3">
      <c r="B2" s="24"/>
      <c r="C2" s="79"/>
      <c r="D2" s="79"/>
      <c r="E2" s="79"/>
      <c r="F2" s="79"/>
      <c r="G2" s="79"/>
      <c r="H2" s="25"/>
    </row>
    <row r="3" spans="2:14" ht="43.5" customHeight="1" thickBot="1" x14ac:dyDescent="0.3">
      <c r="B3" s="80"/>
      <c r="C3" s="198" t="s">
        <v>82</v>
      </c>
      <c r="D3" s="199"/>
      <c r="E3" s="200"/>
      <c r="F3" s="3"/>
      <c r="G3" s="3"/>
      <c r="H3" s="81"/>
    </row>
    <row r="4" spans="2:14" ht="32.25" customHeight="1" thickBot="1" x14ac:dyDescent="0.3">
      <c r="B4" s="80"/>
      <c r="C4" s="87" t="s">
        <v>65</v>
      </c>
      <c r="D4" s="87" t="s">
        <v>66</v>
      </c>
      <c r="E4" s="87" t="s">
        <v>35</v>
      </c>
      <c r="F4" s="3"/>
      <c r="G4" s="87" t="s">
        <v>93</v>
      </c>
      <c r="H4" s="81"/>
    </row>
    <row r="5" spans="2:14" ht="21" customHeight="1" x14ac:dyDescent="0.3">
      <c r="B5" s="80"/>
      <c r="C5" s="195" t="s">
        <v>51</v>
      </c>
      <c r="D5" s="88" t="s">
        <v>84</v>
      </c>
      <c r="E5" s="84">
        <v>2</v>
      </c>
      <c r="F5" s="3"/>
      <c r="G5" s="192" t="s">
        <v>90</v>
      </c>
      <c r="H5" s="81"/>
    </row>
    <row r="6" spans="2:14" ht="21" customHeight="1" thickBot="1" x14ac:dyDescent="0.35">
      <c r="B6" s="80"/>
      <c r="C6" s="197"/>
      <c r="D6" s="89" t="s">
        <v>83</v>
      </c>
      <c r="E6" s="85">
        <v>1</v>
      </c>
      <c r="F6" s="3"/>
      <c r="G6" s="193"/>
      <c r="H6" s="81"/>
    </row>
    <row r="7" spans="2:14" ht="18.75" customHeight="1" x14ac:dyDescent="0.3">
      <c r="B7" s="80"/>
      <c r="C7" s="192" t="s">
        <v>52</v>
      </c>
      <c r="D7" s="88" t="s">
        <v>67</v>
      </c>
      <c r="E7" s="84">
        <v>5</v>
      </c>
      <c r="F7" s="3"/>
      <c r="G7" s="192" t="s">
        <v>89</v>
      </c>
      <c r="H7" s="81"/>
      <c r="K7" s="192" t="s">
        <v>67</v>
      </c>
      <c r="L7" s="135" t="s">
        <v>131</v>
      </c>
      <c r="M7" s="184">
        <v>5</v>
      </c>
      <c r="N7" s="181">
        <v>100</v>
      </c>
    </row>
    <row r="8" spans="2:14" ht="18.75" x14ac:dyDescent="0.3">
      <c r="B8" s="80"/>
      <c r="C8" s="193"/>
      <c r="D8" s="90" t="s">
        <v>68</v>
      </c>
      <c r="E8" s="86">
        <v>3</v>
      </c>
      <c r="F8" s="3"/>
      <c r="G8" s="193"/>
      <c r="H8" s="81"/>
      <c r="K8" s="193"/>
      <c r="L8" s="138" t="s">
        <v>132</v>
      </c>
      <c r="M8" s="185"/>
      <c r="N8" s="182"/>
    </row>
    <row r="9" spans="2:14" ht="18.75" x14ac:dyDescent="0.3">
      <c r="B9" s="80"/>
      <c r="C9" s="193"/>
      <c r="D9" s="90" t="s">
        <v>69</v>
      </c>
      <c r="E9" s="86">
        <v>2</v>
      </c>
      <c r="F9" s="3"/>
      <c r="G9" s="193"/>
      <c r="H9" s="81"/>
      <c r="K9" s="193"/>
      <c r="L9" s="138" t="s">
        <v>133</v>
      </c>
      <c r="M9" s="185"/>
      <c r="N9" s="182"/>
    </row>
    <row r="10" spans="2:14" ht="19.5" thickBot="1" x14ac:dyDescent="0.35">
      <c r="B10" s="80"/>
      <c r="C10" s="194"/>
      <c r="D10" s="89" t="s">
        <v>70</v>
      </c>
      <c r="E10" s="85">
        <v>2</v>
      </c>
      <c r="F10" s="3"/>
      <c r="G10" s="193"/>
      <c r="H10" s="81"/>
      <c r="K10" s="193"/>
      <c r="L10" s="138" t="s">
        <v>134</v>
      </c>
      <c r="M10" s="185"/>
      <c r="N10" s="182"/>
    </row>
    <row r="11" spans="2:14" ht="19.5" thickBot="1" x14ac:dyDescent="0.35">
      <c r="B11" s="80"/>
      <c r="C11" s="195" t="s">
        <v>85</v>
      </c>
      <c r="D11" s="88" t="s">
        <v>71</v>
      </c>
      <c r="E11" s="84">
        <v>1</v>
      </c>
      <c r="F11" s="3"/>
      <c r="G11" s="192" t="s">
        <v>92</v>
      </c>
      <c r="H11" s="81"/>
      <c r="K11" s="193"/>
      <c r="L11" s="137" t="s">
        <v>135</v>
      </c>
      <c r="M11" s="186"/>
      <c r="N11" s="183"/>
    </row>
    <row r="12" spans="2:14" ht="18.75" x14ac:dyDescent="0.3">
      <c r="B12" s="80"/>
      <c r="C12" s="197"/>
      <c r="D12" s="90" t="s">
        <v>72</v>
      </c>
      <c r="E12" s="86">
        <v>1</v>
      </c>
      <c r="F12" s="3"/>
      <c r="G12" s="193"/>
      <c r="H12" s="81"/>
      <c r="K12" s="192" t="s">
        <v>68</v>
      </c>
      <c r="L12" s="135" t="s">
        <v>136</v>
      </c>
      <c r="M12" s="187">
        <v>2</v>
      </c>
      <c r="N12" s="181">
        <v>40</v>
      </c>
    </row>
    <row r="13" spans="2:14" ht="19.5" thickBot="1" x14ac:dyDescent="0.35">
      <c r="B13" s="80"/>
      <c r="C13" s="196"/>
      <c r="D13" s="89" t="s">
        <v>73</v>
      </c>
      <c r="E13" s="85">
        <v>2</v>
      </c>
      <c r="F13" s="3"/>
      <c r="G13" s="193"/>
      <c r="H13" s="81"/>
      <c r="K13" s="193"/>
      <c r="L13" s="138" t="s">
        <v>138</v>
      </c>
      <c r="M13" s="188"/>
      <c r="N13" s="182"/>
    </row>
    <row r="14" spans="2:14" ht="19.5" thickBot="1" x14ac:dyDescent="0.35">
      <c r="B14" s="80"/>
      <c r="C14" s="195" t="s">
        <v>74</v>
      </c>
      <c r="D14" s="88" t="s">
        <v>75</v>
      </c>
      <c r="E14" s="84">
        <v>1</v>
      </c>
      <c r="F14" s="3"/>
      <c r="G14" s="192" t="s">
        <v>90</v>
      </c>
      <c r="H14" s="81"/>
      <c r="K14" s="193"/>
      <c r="L14" s="136" t="s">
        <v>137</v>
      </c>
      <c r="M14" s="189"/>
      <c r="N14" s="183"/>
    </row>
    <row r="15" spans="2:14" ht="18.75" customHeight="1" x14ac:dyDescent="0.3">
      <c r="B15" s="80"/>
      <c r="C15" s="197"/>
      <c r="D15" s="90" t="s">
        <v>76</v>
      </c>
      <c r="E15" s="86">
        <v>1</v>
      </c>
      <c r="F15" s="3"/>
      <c r="G15" s="193"/>
      <c r="H15" s="81"/>
      <c r="K15" s="192" t="s">
        <v>69</v>
      </c>
      <c r="L15" s="135" t="s">
        <v>139</v>
      </c>
      <c r="M15" s="190">
        <v>2</v>
      </c>
      <c r="N15" s="181">
        <v>40</v>
      </c>
    </row>
    <row r="16" spans="2:14" ht="19.5" customHeight="1" thickBot="1" x14ac:dyDescent="0.35">
      <c r="B16" s="80"/>
      <c r="C16" s="197"/>
      <c r="D16" s="90" t="s">
        <v>77</v>
      </c>
      <c r="E16" s="86">
        <v>1</v>
      </c>
      <c r="F16" s="3"/>
      <c r="G16" s="193"/>
      <c r="H16" s="81"/>
      <c r="K16" s="194"/>
      <c r="L16" s="136" t="s">
        <v>140</v>
      </c>
      <c r="M16" s="191"/>
      <c r="N16" s="183"/>
    </row>
    <row r="17" spans="2:14" ht="18.75" customHeight="1" x14ac:dyDescent="0.3">
      <c r="B17" s="80"/>
      <c r="C17" s="197"/>
      <c r="D17" s="90" t="s">
        <v>78</v>
      </c>
      <c r="E17" s="86">
        <v>1</v>
      </c>
      <c r="F17" s="3"/>
      <c r="G17" s="193"/>
      <c r="H17" s="81"/>
      <c r="K17" s="195" t="s">
        <v>70</v>
      </c>
      <c r="L17" s="135" t="s">
        <v>141</v>
      </c>
      <c r="M17" s="190">
        <v>1</v>
      </c>
      <c r="N17" s="181">
        <v>20</v>
      </c>
    </row>
    <row r="18" spans="2:14" ht="19.5" customHeight="1" thickBot="1" x14ac:dyDescent="0.35">
      <c r="B18" s="80"/>
      <c r="C18" s="197"/>
      <c r="D18" s="90" t="s">
        <v>79</v>
      </c>
      <c r="E18" s="86">
        <v>1</v>
      </c>
      <c r="F18" s="3"/>
      <c r="G18" s="193"/>
      <c r="H18" s="81"/>
      <c r="K18" s="196"/>
      <c r="L18" s="137" t="s">
        <v>142</v>
      </c>
      <c r="M18" s="191"/>
      <c r="N18" s="183"/>
    </row>
    <row r="19" spans="2:14" ht="19.5" thickBot="1" x14ac:dyDescent="0.35">
      <c r="B19" s="80"/>
      <c r="C19" s="197"/>
      <c r="D19" s="90" t="s">
        <v>80</v>
      </c>
      <c r="E19" s="86">
        <v>1</v>
      </c>
      <c r="F19" s="3"/>
      <c r="G19" s="193"/>
      <c r="H19" s="81"/>
    </row>
    <row r="20" spans="2:14" ht="22.5" thickTop="1" thickBot="1" x14ac:dyDescent="0.4">
      <c r="B20" s="80"/>
      <c r="C20" s="196"/>
      <c r="D20" s="89" t="s">
        <v>81</v>
      </c>
      <c r="E20" s="85">
        <v>1</v>
      </c>
      <c r="F20" s="3"/>
      <c r="G20" s="193"/>
      <c r="H20" s="81"/>
      <c r="N20" s="145">
        <f>(N17+N15+N12+N7)</f>
        <v>200</v>
      </c>
    </row>
    <row r="21" spans="2:14" ht="18.75" x14ac:dyDescent="0.3">
      <c r="B21" s="80"/>
      <c r="C21" s="195" t="s">
        <v>55</v>
      </c>
      <c r="D21" s="88" t="s">
        <v>86</v>
      </c>
      <c r="E21" s="84">
        <v>2</v>
      </c>
      <c r="F21" s="3"/>
      <c r="G21" s="192" t="s">
        <v>91</v>
      </c>
      <c r="H21" s="81"/>
    </row>
    <row r="22" spans="2:14" ht="18.75" x14ac:dyDescent="0.3">
      <c r="B22" s="80"/>
      <c r="C22" s="197"/>
      <c r="D22" s="90" t="s">
        <v>87</v>
      </c>
      <c r="E22" s="86">
        <v>2</v>
      </c>
      <c r="F22" s="3"/>
      <c r="G22" s="193"/>
      <c r="H22" s="81"/>
    </row>
    <row r="23" spans="2:14" ht="15.75" customHeight="1" thickBot="1" x14ac:dyDescent="0.35">
      <c r="B23" s="80"/>
      <c r="C23" s="196"/>
      <c r="D23" s="89" t="s">
        <v>88</v>
      </c>
      <c r="E23" s="85">
        <v>2</v>
      </c>
      <c r="F23" s="3"/>
      <c r="G23" s="194"/>
      <c r="H23" s="81"/>
    </row>
    <row r="24" spans="2:14" ht="26.25" customHeight="1" thickBot="1" x14ac:dyDescent="0.3">
      <c r="B24" s="27"/>
      <c r="C24" s="82"/>
      <c r="D24" s="82"/>
      <c r="E24" s="82"/>
      <c r="F24" s="82"/>
      <c r="G24" s="82"/>
      <c r="H24" s="83"/>
    </row>
    <row r="25" spans="2:14" ht="15.75" thickTop="1" x14ac:dyDescent="0.25"/>
  </sheetData>
  <mergeCells count="23">
    <mergeCell ref="C21:C23"/>
    <mergeCell ref="C5:C6"/>
    <mergeCell ref="C3:E3"/>
    <mergeCell ref="G5:G6"/>
    <mergeCell ref="G7:G10"/>
    <mergeCell ref="G11:G13"/>
    <mergeCell ref="G14:G20"/>
    <mergeCell ref="C7:C10"/>
    <mergeCell ref="C11:C13"/>
    <mergeCell ref="C14:C20"/>
    <mergeCell ref="K7:K11"/>
    <mergeCell ref="K12:K14"/>
    <mergeCell ref="K15:K16"/>
    <mergeCell ref="K17:K18"/>
    <mergeCell ref="G21:G23"/>
    <mergeCell ref="N7:N11"/>
    <mergeCell ref="N12:N14"/>
    <mergeCell ref="N15:N16"/>
    <mergeCell ref="N17:N18"/>
    <mergeCell ref="M7:M11"/>
    <mergeCell ref="M12:M14"/>
    <mergeCell ref="M17:M18"/>
    <mergeCell ref="M15:M16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H14"/>
  <sheetViews>
    <sheetView workbookViewId="0">
      <selection activeCell="H8" sqref="H8"/>
    </sheetView>
  </sheetViews>
  <sheetFormatPr baseColWidth="10" defaultRowHeight="15" x14ac:dyDescent="0.25"/>
  <cols>
    <col min="1" max="1" width="11.42578125" style="32"/>
    <col min="2" max="2" width="28.140625" style="32" bestFit="1" customWidth="1"/>
    <col min="3" max="6" width="22.140625" style="32" customWidth="1"/>
    <col min="7" max="7" width="4.140625" style="32" customWidth="1"/>
    <col min="8" max="8" width="17.42578125" style="32" customWidth="1"/>
    <col min="9" max="16384" width="11.42578125" style="32"/>
  </cols>
  <sheetData>
    <row r="4" spans="2:8" ht="51.75" customHeight="1" x14ac:dyDescent="0.25">
      <c r="B4" s="201" t="s">
        <v>94</v>
      </c>
      <c r="C4" s="201"/>
      <c r="D4" s="201"/>
      <c r="E4" s="201"/>
      <c r="F4" s="201"/>
    </row>
    <row r="5" spans="2:8" ht="45" customHeight="1" x14ac:dyDescent="0.25">
      <c r="B5" s="92" t="s">
        <v>95</v>
      </c>
      <c r="C5" s="20" t="s">
        <v>96</v>
      </c>
      <c r="D5" s="20" t="s">
        <v>97</v>
      </c>
      <c r="E5" s="20" t="s">
        <v>98</v>
      </c>
      <c r="F5" s="20" t="s">
        <v>99</v>
      </c>
      <c r="H5" s="20" t="s">
        <v>101</v>
      </c>
    </row>
    <row r="6" spans="2:8" ht="45" customHeight="1" x14ac:dyDescent="0.35">
      <c r="B6" s="91" t="s">
        <v>51</v>
      </c>
      <c r="C6" s="93">
        <v>32</v>
      </c>
      <c r="D6" s="94">
        <f>C6</f>
        <v>32</v>
      </c>
      <c r="E6" s="94">
        <v>5</v>
      </c>
      <c r="F6" s="94">
        <f>(D6*E6)</f>
        <v>160</v>
      </c>
      <c r="G6" s="95"/>
      <c r="H6" s="94">
        <f>(500*D6)/100</f>
        <v>160</v>
      </c>
    </row>
    <row r="7" spans="2:8" ht="45" customHeight="1" x14ac:dyDescent="0.35">
      <c r="B7" s="20" t="s">
        <v>52</v>
      </c>
      <c r="C7" s="96">
        <v>20</v>
      </c>
      <c r="D7" s="94">
        <f t="shared" ref="D7:D10" si="0">C7</f>
        <v>20</v>
      </c>
      <c r="E7" s="96">
        <v>5</v>
      </c>
      <c r="F7" s="94">
        <f t="shared" ref="F7:F10" si="1">(D7*E7)</f>
        <v>100</v>
      </c>
      <c r="G7" s="95"/>
      <c r="H7" s="94">
        <f t="shared" ref="H7:H10" si="2">(500*D7)/100</f>
        <v>100</v>
      </c>
    </row>
    <row r="8" spans="2:8" ht="45" customHeight="1" x14ac:dyDescent="0.35">
      <c r="B8" s="20" t="s">
        <v>85</v>
      </c>
      <c r="C8" s="96">
        <v>18</v>
      </c>
      <c r="D8" s="94">
        <f t="shared" si="0"/>
        <v>18</v>
      </c>
      <c r="E8" s="96">
        <v>5</v>
      </c>
      <c r="F8" s="94">
        <f t="shared" si="1"/>
        <v>90</v>
      </c>
      <c r="G8" s="95"/>
      <c r="H8" s="94">
        <f t="shared" si="2"/>
        <v>90</v>
      </c>
    </row>
    <row r="9" spans="2:8" ht="45" customHeight="1" x14ac:dyDescent="0.35">
      <c r="B9" s="20" t="s">
        <v>54</v>
      </c>
      <c r="C9" s="96">
        <v>20</v>
      </c>
      <c r="D9" s="94">
        <f t="shared" si="0"/>
        <v>20</v>
      </c>
      <c r="E9" s="96">
        <v>5</v>
      </c>
      <c r="F9" s="94">
        <f t="shared" si="1"/>
        <v>100</v>
      </c>
      <c r="G9" s="95"/>
      <c r="H9" s="94">
        <f t="shared" si="2"/>
        <v>100</v>
      </c>
    </row>
    <row r="10" spans="2:8" ht="45" customHeight="1" x14ac:dyDescent="0.35">
      <c r="B10" s="20" t="s">
        <v>55</v>
      </c>
      <c r="C10" s="96">
        <v>10</v>
      </c>
      <c r="D10" s="94">
        <f t="shared" si="0"/>
        <v>10</v>
      </c>
      <c r="E10" s="96">
        <v>5</v>
      </c>
      <c r="F10" s="94">
        <f t="shared" si="1"/>
        <v>50</v>
      </c>
      <c r="G10" s="95"/>
      <c r="H10" s="94">
        <f t="shared" si="2"/>
        <v>50</v>
      </c>
    </row>
    <row r="11" spans="2:8" ht="15.75" thickBot="1" x14ac:dyDescent="0.3"/>
    <row r="12" spans="2:8" ht="24.75" customHeight="1" thickTop="1" x14ac:dyDescent="0.25">
      <c r="B12" s="112" t="s">
        <v>102</v>
      </c>
      <c r="C12" s="25"/>
    </row>
    <row r="13" spans="2:8" ht="15.75" thickBot="1" x14ac:dyDescent="0.3">
      <c r="B13" s="27"/>
      <c r="C13" s="83"/>
    </row>
    <row r="14" spans="2:8" ht="15.75" thickTop="1" x14ac:dyDescent="0.25"/>
  </sheetData>
  <mergeCells count="1">
    <mergeCell ref="B4:F4"/>
  </mergeCells>
  <pageMargins left="0.7" right="0.7" top="0.75" bottom="0.75" header="0.3" footer="0.3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16"/>
  <sheetViews>
    <sheetView topLeftCell="A4" workbookViewId="0">
      <selection activeCell="J7" sqref="J7"/>
    </sheetView>
  </sheetViews>
  <sheetFormatPr baseColWidth="10" defaultRowHeight="15" x14ac:dyDescent="0.25"/>
  <cols>
    <col min="1" max="1" width="4" style="32" customWidth="1"/>
    <col min="2" max="2" width="4.28515625" style="32" customWidth="1"/>
    <col min="3" max="3" width="26.5703125" style="32" customWidth="1"/>
    <col min="4" max="5" width="23.85546875" style="32" customWidth="1"/>
    <col min="6" max="12" width="8" style="32" customWidth="1"/>
    <col min="13" max="13" width="15.7109375" style="32" bestFit="1" customWidth="1"/>
    <col min="14" max="16384" width="11.42578125" style="32"/>
  </cols>
  <sheetData>
    <row r="4" spans="2:13" ht="57" customHeight="1" thickBot="1" x14ac:dyDescent="0.3">
      <c r="C4" s="201" t="s">
        <v>94</v>
      </c>
      <c r="D4" s="201"/>
      <c r="E4" s="201"/>
      <c r="F4" s="201"/>
      <c r="G4" s="201"/>
      <c r="H4" s="201"/>
      <c r="I4" s="201"/>
      <c r="J4" s="201"/>
      <c r="K4" s="201"/>
      <c r="L4" s="201"/>
    </row>
    <row r="5" spans="2:13" ht="49.5" customHeight="1" thickBot="1" x14ac:dyDescent="0.3">
      <c r="C5" s="202" t="s">
        <v>95</v>
      </c>
      <c r="D5" s="192" t="s">
        <v>103</v>
      </c>
      <c r="E5" s="192" t="s">
        <v>105</v>
      </c>
      <c r="F5" s="204" t="s">
        <v>104</v>
      </c>
      <c r="G5" s="205"/>
      <c r="H5" s="205"/>
      <c r="I5" s="205"/>
      <c r="J5" s="205"/>
      <c r="K5" s="205"/>
      <c r="L5" s="206"/>
    </row>
    <row r="6" spans="2:13" ht="34.5" customHeight="1" thickBot="1" x14ac:dyDescent="0.3">
      <c r="C6" s="203"/>
      <c r="D6" s="193"/>
      <c r="E6" s="193"/>
      <c r="F6" s="98" t="s">
        <v>106</v>
      </c>
      <c r="G6" s="98" t="s">
        <v>107</v>
      </c>
      <c r="H6" s="98" t="s">
        <v>108</v>
      </c>
      <c r="I6" s="98" t="s">
        <v>109</v>
      </c>
      <c r="J6" s="98" t="s">
        <v>110</v>
      </c>
      <c r="K6" s="98" t="s">
        <v>111</v>
      </c>
      <c r="L6" s="98" t="s">
        <v>112</v>
      </c>
      <c r="M6" s="20" t="s">
        <v>100</v>
      </c>
    </row>
    <row r="7" spans="2:13" ht="54" customHeight="1" thickTop="1" thickBot="1" x14ac:dyDescent="0.3">
      <c r="C7" s="97" t="s">
        <v>51</v>
      </c>
      <c r="D7" s="99">
        <v>5</v>
      </c>
      <c r="E7" s="100">
        <f>(J7-F7)/4</f>
        <v>32</v>
      </c>
      <c r="F7" s="99">
        <v>32</v>
      </c>
      <c r="G7" s="107">
        <f>F7+E7</f>
        <v>64</v>
      </c>
      <c r="H7" s="107">
        <f>G7+E7</f>
        <v>96</v>
      </c>
      <c r="I7" s="132">
        <f>H7+E7</f>
        <v>128</v>
      </c>
      <c r="J7" s="110">
        <v>160</v>
      </c>
      <c r="K7" s="133"/>
      <c r="L7" s="99"/>
      <c r="M7" s="103">
        <f>I7+E7</f>
        <v>160</v>
      </c>
    </row>
    <row r="8" spans="2:13" ht="54" customHeight="1" thickTop="1" thickBot="1" x14ac:dyDescent="0.3">
      <c r="C8" s="97" t="s">
        <v>52</v>
      </c>
      <c r="D8" s="99">
        <v>3</v>
      </c>
      <c r="E8" s="100">
        <f>(J8-F8)/4</f>
        <v>20</v>
      </c>
      <c r="F8" s="99">
        <v>20</v>
      </c>
      <c r="G8" s="99">
        <f>F8+E8</f>
        <v>40</v>
      </c>
      <c r="H8" s="99">
        <f>G8+E8</f>
        <v>60</v>
      </c>
      <c r="I8" s="99">
        <f>H8+E8</f>
        <v>80</v>
      </c>
      <c r="J8" s="110">
        <v>100</v>
      </c>
      <c r="K8" s="99"/>
      <c r="L8" s="107"/>
      <c r="M8" s="103">
        <f>I8+E8</f>
        <v>100</v>
      </c>
    </row>
    <row r="9" spans="2:13" ht="54" customHeight="1" thickTop="1" thickBot="1" x14ac:dyDescent="0.3">
      <c r="C9" s="20" t="s">
        <v>85</v>
      </c>
      <c r="D9" s="101">
        <v>3</v>
      </c>
      <c r="E9" s="100">
        <f>(H9-F9)/2</f>
        <v>36</v>
      </c>
      <c r="F9" s="99">
        <v>18</v>
      </c>
      <c r="G9" s="130">
        <f>F9+E9</f>
        <v>54</v>
      </c>
      <c r="H9" s="131">
        <v>90</v>
      </c>
      <c r="I9" s="134"/>
      <c r="J9" s="108"/>
      <c r="K9" s="108"/>
      <c r="L9" s="107"/>
      <c r="M9" s="103">
        <f>G9+E9</f>
        <v>90</v>
      </c>
    </row>
    <row r="10" spans="2:13" ht="54" customHeight="1" thickTop="1" thickBot="1" x14ac:dyDescent="0.3">
      <c r="C10" s="20" t="s">
        <v>74</v>
      </c>
      <c r="D10" s="101">
        <v>7</v>
      </c>
      <c r="E10" s="102">
        <f>(L10-F10)/6</f>
        <v>13.333333333333334</v>
      </c>
      <c r="F10" s="99">
        <v>20</v>
      </c>
      <c r="G10" s="99">
        <f>F10+E10</f>
        <v>33.333333333333336</v>
      </c>
      <c r="H10" s="109">
        <f>G10+E10</f>
        <v>46.666666666666671</v>
      </c>
      <c r="I10" s="99">
        <f>H10+E10</f>
        <v>60.000000000000007</v>
      </c>
      <c r="J10" s="99">
        <f>I10+E10</f>
        <v>73.333333333333343</v>
      </c>
      <c r="K10" s="104">
        <f>J10+E10</f>
        <v>86.666666666666671</v>
      </c>
      <c r="L10" s="110">
        <v>100</v>
      </c>
      <c r="M10" s="106">
        <f>K10+E10</f>
        <v>100</v>
      </c>
    </row>
    <row r="11" spans="2:13" ht="54" customHeight="1" thickTop="1" thickBot="1" x14ac:dyDescent="0.3">
      <c r="C11" s="20" t="s">
        <v>55</v>
      </c>
      <c r="D11" s="101">
        <v>3</v>
      </c>
      <c r="E11" s="100">
        <f>(H11-F11)/2</f>
        <v>20</v>
      </c>
      <c r="F11" s="99">
        <v>10</v>
      </c>
      <c r="G11" s="104">
        <f>F11+E11</f>
        <v>30</v>
      </c>
      <c r="H11" s="110">
        <v>50</v>
      </c>
      <c r="I11" s="105"/>
      <c r="J11" s="99"/>
      <c r="K11" s="99"/>
      <c r="L11" s="108"/>
      <c r="M11" s="103">
        <f>G11+E11</f>
        <v>50</v>
      </c>
    </row>
    <row r="12" spans="2:13" ht="16.5" thickTop="1" thickBot="1" x14ac:dyDescent="0.3"/>
    <row r="13" spans="2:13" ht="15.75" thickTop="1" x14ac:dyDescent="0.25">
      <c r="B13" s="24"/>
      <c r="C13" s="79"/>
      <c r="D13" s="25"/>
    </row>
    <row r="14" spans="2:13" x14ac:dyDescent="0.25">
      <c r="B14" s="80"/>
      <c r="C14" s="111" t="s">
        <v>113</v>
      </c>
      <c r="D14" s="81"/>
    </row>
    <row r="15" spans="2:13" ht="15.75" thickBot="1" x14ac:dyDescent="0.3">
      <c r="B15" s="27"/>
      <c r="C15" s="82"/>
      <c r="D15" s="83"/>
    </row>
    <row r="16" spans="2:13" ht="15.75" thickTop="1" x14ac:dyDescent="0.25"/>
  </sheetData>
  <mergeCells count="5">
    <mergeCell ref="C4:L4"/>
    <mergeCell ref="C5:C6"/>
    <mergeCell ref="D5:D6"/>
    <mergeCell ref="F5:L5"/>
    <mergeCell ref="E5:E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0"/>
  <sheetViews>
    <sheetView workbookViewId="0">
      <selection activeCell="F8" sqref="F8"/>
    </sheetView>
  </sheetViews>
  <sheetFormatPr baseColWidth="10" defaultRowHeight="15" x14ac:dyDescent="0.25"/>
  <cols>
    <col min="1" max="1" width="11.42578125" style="32"/>
    <col min="2" max="2" width="29.7109375" style="32" customWidth="1"/>
    <col min="3" max="12" width="11.42578125" style="32"/>
    <col min="13" max="13" width="11.28515625" style="32" customWidth="1"/>
    <col min="14" max="14" width="22.85546875" style="32" bestFit="1" customWidth="1"/>
    <col min="15" max="15" width="33.28515625" style="32" customWidth="1"/>
    <col min="16" max="16384" width="11.42578125" style="32"/>
  </cols>
  <sheetData>
    <row r="3" spans="2:15" ht="15.75" thickBot="1" x14ac:dyDescent="0.3"/>
    <row r="4" spans="2:15" ht="44.25" customHeight="1" thickBot="1" x14ac:dyDescent="0.3">
      <c r="B4" s="212" t="s">
        <v>94</v>
      </c>
      <c r="C4" s="213"/>
      <c r="D4" s="213"/>
      <c r="E4" s="213"/>
      <c r="F4" s="213"/>
      <c r="G4" s="213"/>
      <c r="H4" s="213"/>
      <c r="I4" s="213"/>
      <c r="J4" s="213"/>
      <c r="K4" s="213"/>
      <c r="L4" s="214"/>
    </row>
    <row r="5" spans="2:15" ht="16.5" customHeight="1" thickBot="1" x14ac:dyDescent="0.3">
      <c r="B5" s="215" t="s">
        <v>56</v>
      </c>
      <c r="C5" s="216" t="s">
        <v>51</v>
      </c>
      <c r="D5" s="217"/>
      <c r="E5" s="216" t="s">
        <v>52</v>
      </c>
      <c r="F5" s="217"/>
      <c r="G5" s="216" t="s">
        <v>53</v>
      </c>
      <c r="H5" s="217"/>
      <c r="I5" s="216" t="s">
        <v>54</v>
      </c>
      <c r="J5" s="217"/>
      <c r="K5" s="218" t="s">
        <v>55</v>
      </c>
      <c r="L5" s="219"/>
      <c r="M5" s="207" t="s">
        <v>129</v>
      </c>
      <c r="N5" s="210" t="s">
        <v>143</v>
      </c>
      <c r="O5" s="209" t="s">
        <v>128</v>
      </c>
    </row>
    <row r="6" spans="2:15" ht="21" customHeight="1" thickBot="1" x14ac:dyDescent="0.3">
      <c r="B6" s="180"/>
      <c r="C6" s="129" t="s">
        <v>130</v>
      </c>
      <c r="D6" s="129" t="s">
        <v>27</v>
      </c>
      <c r="E6" s="5" t="s">
        <v>130</v>
      </c>
      <c r="F6" s="5" t="s">
        <v>27</v>
      </c>
      <c r="G6" s="129" t="s">
        <v>130</v>
      </c>
      <c r="H6" s="129" t="s">
        <v>27</v>
      </c>
      <c r="I6" s="129" t="s">
        <v>130</v>
      </c>
      <c r="J6" s="129" t="s">
        <v>27</v>
      </c>
      <c r="K6" s="129" t="s">
        <v>130</v>
      </c>
      <c r="L6" s="129" t="s">
        <v>27</v>
      </c>
      <c r="M6" s="208"/>
      <c r="N6" s="211"/>
      <c r="O6" s="210"/>
    </row>
    <row r="7" spans="2:15" ht="49.5" customHeight="1" thickTop="1" thickBot="1" x14ac:dyDescent="0.3">
      <c r="B7" s="65" t="s">
        <v>3</v>
      </c>
      <c r="C7" s="125">
        <v>3</v>
      </c>
      <c r="D7" s="139">
        <v>480</v>
      </c>
      <c r="E7" s="143">
        <v>10</v>
      </c>
      <c r="F7" s="144">
        <v>200</v>
      </c>
      <c r="G7" s="140">
        <v>3</v>
      </c>
      <c r="H7" s="126">
        <v>120</v>
      </c>
      <c r="I7" s="125">
        <v>12</v>
      </c>
      <c r="J7" s="126">
        <v>620</v>
      </c>
      <c r="K7" s="125">
        <v>6</v>
      </c>
      <c r="L7" s="126">
        <v>350</v>
      </c>
      <c r="M7" s="125">
        <f>D7+F7+H7+J7+L7</f>
        <v>1770</v>
      </c>
      <c r="N7" s="146">
        <v>4000</v>
      </c>
      <c r="O7" s="151">
        <f>M7*N7</f>
        <v>7080000</v>
      </c>
    </row>
    <row r="8" spans="2:15" ht="49.5" customHeight="1" thickTop="1" x14ac:dyDescent="0.25">
      <c r="B8" s="65" t="s">
        <v>2</v>
      </c>
      <c r="C8" s="68"/>
      <c r="D8" s="69"/>
      <c r="E8" s="141"/>
      <c r="F8" s="142"/>
      <c r="G8" s="68"/>
      <c r="H8" s="69"/>
      <c r="I8" s="127"/>
      <c r="J8" s="69"/>
      <c r="K8" s="127"/>
      <c r="L8" s="69"/>
      <c r="M8" s="68"/>
      <c r="N8" s="147"/>
      <c r="O8" s="148"/>
    </row>
    <row r="9" spans="2:15" ht="49.5" customHeight="1" x14ac:dyDescent="0.25">
      <c r="B9" s="65" t="s">
        <v>46</v>
      </c>
      <c r="C9" s="68"/>
      <c r="D9" s="69"/>
      <c r="E9" s="127"/>
      <c r="F9" s="69"/>
      <c r="G9" s="68"/>
      <c r="H9" s="69"/>
      <c r="I9" s="127"/>
      <c r="J9" s="69"/>
      <c r="K9" s="127"/>
      <c r="L9" s="69"/>
      <c r="M9" s="68"/>
      <c r="N9" s="147"/>
      <c r="O9" s="148"/>
    </row>
    <row r="10" spans="2:15" ht="49.5" customHeight="1" thickBot="1" x14ac:dyDescent="0.3">
      <c r="B10" s="65" t="s">
        <v>4</v>
      </c>
      <c r="C10" s="75"/>
      <c r="D10" s="76"/>
      <c r="E10" s="128"/>
      <c r="F10" s="76"/>
      <c r="G10" s="75"/>
      <c r="H10" s="76"/>
      <c r="I10" s="75"/>
      <c r="J10" s="76"/>
      <c r="K10" s="75"/>
      <c r="L10" s="76"/>
      <c r="M10" s="75"/>
      <c r="N10" s="149"/>
      <c r="O10" s="150"/>
    </row>
  </sheetData>
  <mergeCells count="10">
    <mergeCell ref="M5:M6"/>
    <mergeCell ref="O5:O6"/>
    <mergeCell ref="N5:N6"/>
    <mergeCell ref="B4:L4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H27" sqref="H27"/>
    </sheetView>
  </sheetViews>
  <sheetFormatPr baseColWidth="10" defaultRowHeight="15" x14ac:dyDescent="0.25"/>
  <cols>
    <col min="1" max="16384" width="11.42578125" style="32"/>
  </cols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12"/>
  <sheetViews>
    <sheetView zoomScale="130" zoomScaleNormal="130" workbookViewId="0">
      <pane xSplit="2" topLeftCell="H1" activePane="topRight" state="frozen"/>
      <selection pane="topRight" activeCell="M8" sqref="M8:M12"/>
    </sheetView>
  </sheetViews>
  <sheetFormatPr baseColWidth="10" defaultRowHeight="15" x14ac:dyDescent="0.25"/>
  <cols>
    <col min="1" max="1" width="11.42578125" style="32"/>
    <col min="2" max="2" width="50.85546875" style="32" customWidth="1"/>
    <col min="3" max="8" width="18.28515625" style="32" customWidth="1"/>
    <col min="9" max="9" width="18.7109375" style="32" customWidth="1"/>
    <col min="10" max="10" width="21.28515625" style="32" customWidth="1"/>
    <col min="11" max="11" width="20.7109375" style="32" customWidth="1"/>
    <col min="12" max="13" width="15.7109375" style="32" customWidth="1"/>
    <col min="14" max="16384" width="11.42578125" style="32"/>
  </cols>
  <sheetData>
    <row r="4" spans="2:13" ht="6" customHeight="1" thickBot="1" x14ac:dyDescent="0.3"/>
    <row r="5" spans="2:13" ht="52.5" customHeight="1" thickBot="1" x14ac:dyDescent="0.3">
      <c r="B5" s="223" t="s">
        <v>114</v>
      </c>
      <c r="C5" s="224"/>
      <c r="D5" s="224"/>
      <c r="E5" s="224"/>
      <c r="F5" s="224"/>
      <c r="G5" s="224"/>
      <c r="H5" s="225"/>
    </row>
    <row r="6" spans="2:13" ht="31.5" customHeight="1" thickBot="1" x14ac:dyDescent="0.3">
      <c r="B6" s="114" t="s">
        <v>115</v>
      </c>
      <c r="C6" s="220" t="s">
        <v>117</v>
      </c>
      <c r="D6" s="221"/>
      <c r="E6" s="222"/>
      <c r="F6" s="220" t="s">
        <v>118</v>
      </c>
      <c r="G6" s="221"/>
      <c r="H6" s="222"/>
      <c r="I6" s="220" t="s">
        <v>127</v>
      </c>
      <c r="J6" s="221"/>
      <c r="K6" s="221"/>
      <c r="L6" s="221"/>
      <c r="M6" s="222"/>
    </row>
    <row r="7" spans="2:13" ht="38.25" customHeight="1" thickBot="1" x14ac:dyDescent="0.3">
      <c r="B7" s="113" t="s">
        <v>116</v>
      </c>
      <c r="C7" s="115" t="s">
        <v>119</v>
      </c>
      <c r="D7" s="115" t="s">
        <v>120</v>
      </c>
      <c r="E7" s="115" t="s">
        <v>121</v>
      </c>
      <c r="F7" s="115" t="s">
        <v>119</v>
      </c>
      <c r="G7" s="115" t="s">
        <v>120</v>
      </c>
      <c r="H7" s="115" t="s">
        <v>121</v>
      </c>
      <c r="I7" s="87" t="s">
        <v>122</v>
      </c>
      <c r="J7" s="87" t="s">
        <v>123</v>
      </c>
      <c r="K7" s="123" t="s">
        <v>126</v>
      </c>
      <c r="L7" s="87" t="s">
        <v>124</v>
      </c>
      <c r="M7" s="87" t="s">
        <v>125</v>
      </c>
    </row>
    <row r="8" spans="2:13" ht="42" customHeight="1" x14ac:dyDescent="0.25">
      <c r="B8" s="20" t="s">
        <v>3</v>
      </c>
      <c r="C8" s="119">
        <v>8000000</v>
      </c>
      <c r="D8" s="119">
        <v>2600000</v>
      </c>
      <c r="E8" s="121">
        <f>C8+D8</f>
        <v>10600000</v>
      </c>
      <c r="F8" s="120">
        <v>7200000</v>
      </c>
      <c r="G8" s="120">
        <v>3000000</v>
      </c>
      <c r="H8" s="121">
        <f>F8+G8</f>
        <v>10200000</v>
      </c>
      <c r="I8" s="122">
        <f>(E8+H8)/2</f>
        <v>10400000</v>
      </c>
      <c r="J8" s="122">
        <v>10000000</v>
      </c>
      <c r="K8" s="122">
        <f>(J8+I8)/2</f>
        <v>10200000</v>
      </c>
      <c r="L8" s="122">
        <f>J8-K8</f>
        <v>-200000</v>
      </c>
      <c r="M8" s="124">
        <f>(L8*100)/I8</f>
        <v>-1.9230769230769231</v>
      </c>
    </row>
    <row r="9" spans="2:13" ht="42" customHeight="1" x14ac:dyDescent="0.25">
      <c r="B9" s="20" t="s">
        <v>2</v>
      </c>
      <c r="C9" s="119">
        <v>3200000</v>
      </c>
      <c r="D9" s="119">
        <v>1350000</v>
      </c>
      <c r="E9" s="121">
        <f t="shared" ref="E9:E12" si="0">C9+D9</f>
        <v>4550000</v>
      </c>
      <c r="F9" s="119">
        <v>2900000</v>
      </c>
      <c r="G9" s="119">
        <v>1500000</v>
      </c>
      <c r="H9" s="121">
        <f t="shared" ref="H9:H12" si="1">F9+G9</f>
        <v>4400000</v>
      </c>
      <c r="I9" s="121">
        <f t="shared" ref="I9:I12" si="2">(E9+H9)/2</f>
        <v>4475000</v>
      </c>
      <c r="J9" s="122">
        <v>3800000</v>
      </c>
      <c r="K9" s="122">
        <f t="shared" ref="K9:K12" si="3">(J9+I9)/2</f>
        <v>4137500</v>
      </c>
      <c r="L9" s="122">
        <f t="shared" ref="L9:L12" si="4">J9-K9</f>
        <v>-337500</v>
      </c>
      <c r="M9" s="124">
        <f>(L9*100)/I9</f>
        <v>-7.5418994413407825</v>
      </c>
    </row>
    <row r="10" spans="2:13" ht="42" customHeight="1" x14ac:dyDescent="0.25">
      <c r="B10" s="20" t="s">
        <v>46</v>
      </c>
      <c r="C10" s="119">
        <v>1450000</v>
      </c>
      <c r="D10" s="119">
        <v>820000</v>
      </c>
      <c r="E10" s="121">
        <f t="shared" si="0"/>
        <v>2270000</v>
      </c>
      <c r="F10" s="119">
        <v>1200000</v>
      </c>
      <c r="G10" s="119">
        <v>680000</v>
      </c>
      <c r="H10" s="121">
        <f t="shared" si="1"/>
        <v>1880000</v>
      </c>
      <c r="I10" s="121">
        <f t="shared" si="2"/>
        <v>2075000</v>
      </c>
      <c r="J10" s="122">
        <v>2150000</v>
      </c>
      <c r="K10" s="122">
        <f t="shared" si="3"/>
        <v>2112500</v>
      </c>
      <c r="L10" s="122">
        <f t="shared" si="4"/>
        <v>37500</v>
      </c>
      <c r="M10" s="124">
        <f>(L10*100)/I10</f>
        <v>1.8072289156626506</v>
      </c>
    </row>
    <row r="11" spans="2:13" ht="42" customHeight="1" x14ac:dyDescent="0.25">
      <c r="B11" s="20" t="s">
        <v>0</v>
      </c>
      <c r="C11" s="119">
        <v>1300000</v>
      </c>
      <c r="D11" s="119">
        <v>730000</v>
      </c>
      <c r="E11" s="121">
        <f t="shared" si="0"/>
        <v>2030000</v>
      </c>
      <c r="F11" s="119">
        <v>1100000</v>
      </c>
      <c r="G11" s="119">
        <v>510000</v>
      </c>
      <c r="H11" s="121">
        <f t="shared" si="1"/>
        <v>1610000</v>
      </c>
      <c r="I11" s="121">
        <f t="shared" si="2"/>
        <v>1820000</v>
      </c>
      <c r="J11" s="122">
        <v>1570000</v>
      </c>
      <c r="K11" s="122">
        <f t="shared" si="3"/>
        <v>1695000</v>
      </c>
      <c r="L11" s="122">
        <f t="shared" si="4"/>
        <v>-125000</v>
      </c>
      <c r="M11" s="124">
        <f t="shared" ref="M11:M12" si="5">(L11*100)/I11</f>
        <v>-6.8681318681318677</v>
      </c>
    </row>
    <row r="12" spans="2:13" ht="42" customHeight="1" x14ac:dyDescent="0.25">
      <c r="B12" s="20" t="s">
        <v>4</v>
      </c>
      <c r="C12" s="119">
        <v>760000</v>
      </c>
      <c r="D12" s="119">
        <v>145000</v>
      </c>
      <c r="E12" s="121">
        <f t="shared" si="0"/>
        <v>905000</v>
      </c>
      <c r="F12" s="119">
        <v>700000</v>
      </c>
      <c r="G12" s="119">
        <v>110000</v>
      </c>
      <c r="H12" s="121">
        <f t="shared" si="1"/>
        <v>810000</v>
      </c>
      <c r="I12" s="121">
        <f t="shared" si="2"/>
        <v>857500</v>
      </c>
      <c r="J12" s="122">
        <v>616000</v>
      </c>
      <c r="K12" s="122">
        <f t="shared" si="3"/>
        <v>736750</v>
      </c>
      <c r="L12" s="122">
        <f t="shared" si="4"/>
        <v>-120750</v>
      </c>
      <c r="M12" s="124">
        <f t="shared" si="5"/>
        <v>-14.081632653061224</v>
      </c>
    </row>
  </sheetData>
  <mergeCells count="4">
    <mergeCell ref="I6:M6"/>
    <mergeCell ref="B5:H5"/>
    <mergeCell ref="C6:E6"/>
    <mergeCell ref="F6:H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"/>
  <sheetViews>
    <sheetView tabSelected="1" zoomScale="115" zoomScaleNormal="115" workbookViewId="0">
      <selection activeCell="C7" sqref="C7:E11"/>
    </sheetView>
  </sheetViews>
  <sheetFormatPr baseColWidth="10" defaultRowHeight="15" x14ac:dyDescent="0.25"/>
  <cols>
    <col min="1" max="1" width="11.42578125" style="3"/>
    <col min="2" max="2" width="33.28515625" style="3" bestFit="1" customWidth="1"/>
    <col min="3" max="5" width="17.140625" style="3" customWidth="1"/>
    <col min="6" max="6" width="13" style="3" customWidth="1"/>
    <col min="7" max="7" width="14.7109375" style="3" customWidth="1"/>
    <col min="8" max="16384" width="11.42578125" style="3"/>
  </cols>
  <sheetData>
    <row r="1" spans="2:7" ht="15.75" thickBot="1" x14ac:dyDescent="0.3"/>
    <row r="2" spans="2:7" x14ac:dyDescent="0.25">
      <c r="B2" s="5" t="s">
        <v>9</v>
      </c>
    </row>
    <row r="3" spans="2:7" ht="15.75" thickBot="1" x14ac:dyDescent="0.3">
      <c r="B3" s="6" t="s">
        <v>10</v>
      </c>
    </row>
    <row r="5" spans="2:7" ht="34.5" customHeight="1" x14ac:dyDescent="0.25">
      <c r="B5" s="152" t="s">
        <v>18</v>
      </c>
      <c r="C5" s="153"/>
      <c r="D5" s="153"/>
      <c r="E5" s="153"/>
      <c r="F5" s="153"/>
      <c r="G5" s="154"/>
    </row>
    <row r="6" spans="2:7" ht="34.5" customHeight="1" x14ac:dyDescent="0.25">
      <c r="B6" s="1" t="s">
        <v>5</v>
      </c>
      <c r="C6" s="2" t="s">
        <v>6</v>
      </c>
      <c r="D6" s="2" t="s">
        <v>7</v>
      </c>
      <c r="E6" s="2" t="s">
        <v>8</v>
      </c>
      <c r="F6" s="2" t="s">
        <v>11</v>
      </c>
      <c r="G6" s="2" t="s">
        <v>12</v>
      </c>
    </row>
    <row r="7" spans="2:7" ht="28.5" customHeight="1" x14ac:dyDescent="0.35">
      <c r="B7" s="4" t="s">
        <v>0</v>
      </c>
      <c r="C7" s="96">
        <v>2</v>
      </c>
      <c r="D7" s="96">
        <v>2</v>
      </c>
      <c r="E7" s="96">
        <v>2</v>
      </c>
      <c r="F7" s="31">
        <f>(C7+D7+E7)/3</f>
        <v>2</v>
      </c>
      <c r="G7" s="10" t="s">
        <v>16</v>
      </c>
    </row>
    <row r="8" spans="2:7" ht="28.5" customHeight="1" x14ac:dyDescent="0.35">
      <c r="B8" s="4" t="s">
        <v>1</v>
      </c>
      <c r="C8" s="96">
        <v>3</v>
      </c>
      <c r="D8" s="96">
        <v>4</v>
      </c>
      <c r="E8" s="96">
        <v>3</v>
      </c>
      <c r="F8" s="31">
        <f>(C8+D8+E8)/3</f>
        <v>3.3333333333333335</v>
      </c>
      <c r="G8" s="10" t="s">
        <v>15</v>
      </c>
    </row>
    <row r="9" spans="2:7" ht="28.5" customHeight="1" x14ac:dyDescent="0.35">
      <c r="B9" s="4" t="s">
        <v>2</v>
      </c>
      <c r="C9" s="96">
        <v>4</v>
      </c>
      <c r="D9" s="96">
        <v>3</v>
      </c>
      <c r="E9" s="96">
        <v>4</v>
      </c>
      <c r="F9" s="31">
        <f>(C9+D9+E9)/3</f>
        <v>3.6666666666666665</v>
      </c>
      <c r="G9" s="10" t="s">
        <v>14</v>
      </c>
    </row>
    <row r="10" spans="2:7" ht="28.5" customHeight="1" x14ac:dyDescent="0.35">
      <c r="B10" s="4" t="s">
        <v>3</v>
      </c>
      <c r="C10" s="96">
        <v>5</v>
      </c>
      <c r="D10" s="96">
        <v>5</v>
      </c>
      <c r="E10" s="96">
        <v>5</v>
      </c>
      <c r="F10" s="31">
        <f>(C10+D10+E10)/3</f>
        <v>5</v>
      </c>
      <c r="G10" s="10" t="s">
        <v>13</v>
      </c>
    </row>
    <row r="11" spans="2:7" ht="28.5" customHeight="1" x14ac:dyDescent="0.35">
      <c r="B11" s="4" t="s">
        <v>4</v>
      </c>
      <c r="C11" s="96">
        <v>1</v>
      </c>
      <c r="D11" s="96">
        <v>1</v>
      </c>
      <c r="E11" s="96">
        <v>1</v>
      </c>
      <c r="F11" s="31">
        <f>(C11+D11+E11)/3</f>
        <v>1</v>
      </c>
      <c r="G11" s="10" t="s">
        <v>17</v>
      </c>
    </row>
    <row r="16" spans="2:7" ht="30.75" customHeight="1" x14ac:dyDescent="0.25"/>
    <row r="17" ht="28.5" customHeight="1" x14ac:dyDescent="0.25"/>
    <row r="18" ht="21.75" customHeight="1" x14ac:dyDescent="0.25"/>
    <row r="19" ht="21.75" customHeight="1" x14ac:dyDescent="0.25"/>
    <row r="20" ht="21.75" customHeight="1" x14ac:dyDescent="0.25"/>
    <row r="21" ht="21.75" customHeight="1" x14ac:dyDescent="0.25"/>
    <row r="22" ht="21.75" customHeight="1" x14ac:dyDescent="0.25"/>
  </sheetData>
  <mergeCells count="1">
    <mergeCell ref="B5:G5"/>
  </mergeCells>
  <pageMargins left="0.7" right="0.7" top="0.75" bottom="0.75" header="0.3" footer="0.3"/>
  <pageSetup paperSize="9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workbookViewId="0">
      <selection activeCell="H13" sqref="H13"/>
    </sheetView>
  </sheetViews>
  <sheetFormatPr baseColWidth="10" defaultRowHeight="15" x14ac:dyDescent="0.25"/>
  <cols>
    <col min="1" max="1" width="1.85546875" style="3" customWidth="1"/>
    <col min="2" max="2" width="21.5703125" style="3" customWidth="1"/>
    <col min="3" max="7" width="20.140625" style="3" customWidth="1"/>
    <col min="8" max="9" width="12.140625" style="3" customWidth="1"/>
    <col min="10" max="16384" width="11.42578125" style="3"/>
  </cols>
  <sheetData>
    <row r="1" spans="2:9" x14ac:dyDescent="0.25">
      <c r="B1" s="22" t="s">
        <v>9</v>
      </c>
      <c r="C1" s="8"/>
    </row>
    <row r="2" spans="2:9" ht="15.75" thickBot="1" x14ac:dyDescent="0.3">
      <c r="B2" s="23" t="s">
        <v>10</v>
      </c>
      <c r="C2" s="9"/>
    </row>
    <row r="6" spans="2:9" ht="45" customHeight="1" x14ac:dyDescent="0.25">
      <c r="B6" s="155" t="s">
        <v>19</v>
      </c>
      <c r="C6" s="155"/>
      <c r="D6" s="155"/>
      <c r="E6" s="155"/>
      <c r="F6" s="155"/>
      <c r="G6" s="155"/>
      <c r="H6" s="155"/>
      <c r="I6" s="155"/>
    </row>
    <row r="7" spans="2:9" ht="33.75" customHeight="1" x14ac:dyDescent="0.25">
      <c r="B7" s="19" t="s">
        <v>5</v>
      </c>
      <c r="C7" s="7" t="s">
        <v>0</v>
      </c>
      <c r="D7" s="7" t="s">
        <v>1</v>
      </c>
      <c r="E7" s="7" t="s">
        <v>2</v>
      </c>
      <c r="F7" s="7" t="s">
        <v>3</v>
      </c>
      <c r="G7" s="7" t="s">
        <v>4</v>
      </c>
      <c r="H7" s="7" t="s">
        <v>21</v>
      </c>
      <c r="I7" s="7" t="s">
        <v>22</v>
      </c>
    </row>
    <row r="8" spans="2:9" ht="30" customHeight="1" x14ac:dyDescent="0.25">
      <c r="B8" s="7" t="s">
        <v>0</v>
      </c>
      <c r="C8" s="11"/>
      <c r="D8" s="12"/>
      <c r="E8" s="12"/>
      <c r="F8" s="13"/>
      <c r="G8" s="14" t="s">
        <v>20</v>
      </c>
      <c r="H8" s="17">
        <v>1</v>
      </c>
      <c r="I8" s="30" t="s">
        <v>16</v>
      </c>
    </row>
    <row r="9" spans="2:9" ht="30" customHeight="1" x14ac:dyDescent="0.25">
      <c r="B9" s="7" t="s">
        <v>1</v>
      </c>
      <c r="C9" s="14" t="s">
        <v>20</v>
      </c>
      <c r="D9" s="11"/>
      <c r="E9" s="12"/>
      <c r="F9" s="13"/>
      <c r="G9" s="14" t="s">
        <v>20</v>
      </c>
      <c r="H9" s="17">
        <v>2</v>
      </c>
      <c r="I9" s="30" t="s">
        <v>15</v>
      </c>
    </row>
    <row r="10" spans="2:9" ht="30" customHeight="1" x14ac:dyDescent="0.25">
      <c r="B10" s="7" t="s">
        <v>2</v>
      </c>
      <c r="C10" s="14" t="s">
        <v>20</v>
      </c>
      <c r="D10" s="14" t="s">
        <v>20</v>
      </c>
      <c r="E10" s="11"/>
      <c r="F10" s="13"/>
      <c r="G10" s="14" t="s">
        <v>20</v>
      </c>
      <c r="H10" s="17">
        <v>3</v>
      </c>
      <c r="I10" s="30" t="s">
        <v>14</v>
      </c>
    </row>
    <row r="11" spans="2:9" ht="30" customHeight="1" x14ac:dyDescent="0.25">
      <c r="B11" s="7" t="s">
        <v>3</v>
      </c>
      <c r="C11" s="14" t="s">
        <v>20</v>
      </c>
      <c r="D11" s="14" t="s">
        <v>20</v>
      </c>
      <c r="E11" s="14" t="s">
        <v>20</v>
      </c>
      <c r="F11" s="15"/>
      <c r="G11" s="14" t="s">
        <v>20</v>
      </c>
      <c r="H11" s="17">
        <v>4</v>
      </c>
      <c r="I11" s="30" t="s">
        <v>13</v>
      </c>
    </row>
    <row r="12" spans="2:9" ht="30" customHeight="1" x14ac:dyDescent="0.25">
      <c r="B12" s="7" t="s">
        <v>4</v>
      </c>
      <c r="C12" s="12"/>
      <c r="D12" s="12"/>
      <c r="E12" s="12"/>
      <c r="F12" s="13"/>
      <c r="G12" s="16"/>
      <c r="H12" s="17">
        <v>0</v>
      </c>
      <c r="I12" s="30" t="s">
        <v>17</v>
      </c>
    </row>
    <row r="13" spans="2:9" ht="30" customHeight="1" x14ac:dyDescent="0.25">
      <c r="B13" s="20" t="s">
        <v>23</v>
      </c>
      <c r="C13" s="116">
        <v>3</v>
      </c>
      <c r="D13" s="116">
        <v>2</v>
      </c>
      <c r="E13" s="116">
        <v>1</v>
      </c>
      <c r="F13" s="116">
        <v>0</v>
      </c>
      <c r="G13" s="116">
        <v>4</v>
      </c>
      <c r="H13" s="18">
        <f>(H12+H11+H10+H9+H8)</f>
        <v>10</v>
      </c>
      <c r="I13" s="21"/>
    </row>
    <row r="14" spans="2:9" ht="15.75" thickBot="1" x14ac:dyDescent="0.3"/>
    <row r="15" spans="2:9" ht="15.75" thickTop="1" x14ac:dyDescent="0.25">
      <c r="B15" s="24"/>
      <c r="C15" s="25"/>
    </row>
    <row r="16" spans="2:9" ht="18.75" x14ac:dyDescent="0.3">
      <c r="B16" s="29" t="s">
        <v>25</v>
      </c>
      <c r="C16" s="26" t="s">
        <v>24</v>
      </c>
    </row>
    <row r="17" spans="2:3" ht="24" customHeight="1" thickBot="1" x14ac:dyDescent="0.4">
      <c r="B17" s="27"/>
      <c r="C17" s="28">
        <f>(5*(5-1)/2)</f>
        <v>10</v>
      </c>
    </row>
    <row r="18" spans="2:3" ht="15.75" thickTop="1" x14ac:dyDescent="0.25"/>
  </sheetData>
  <mergeCells count="1">
    <mergeCell ref="B6:I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23"/>
  <sheetViews>
    <sheetView workbookViewId="0">
      <selection activeCell="E8" sqref="E8"/>
    </sheetView>
  </sheetViews>
  <sheetFormatPr baseColWidth="10" defaultRowHeight="15" x14ac:dyDescent="0.25"/>
  <cols>
    <col min="1" max="1" width="4" style="32" customWidth="1"/>
    <col min="2" max="2" width="20.5703125" style="32" customWidth="1"/>
    <col min="3" max="9" width="20.140625" style="32" customWidth="1"/>
    <col min="10" max="16384" width="11.42578125" style="32"/>
  </cols>
  <sheetData>
    <row r="1" spans="2:9" ht="15.75" thickBot="1" x14ac:dyDescent="0.3"/>
    <row r="2" spans="2:9" x14ac:dyDescent="0.25">
      <c r="B2" s="22" t="s">
        <v>9</v>
      </c>
      <c r="C2" s="8"/>
      <c r="D2" s="3"/>
      <c r="E2" s="3"/>
      <c r="F2" s="3"/>
      <c r="G2" s="3"/>
      <c r="H2" s="3"/>
      <c r="I2" s="3"/>
    </row>
    <row r="3" spans="2:9" ht="15.75" thickBot="1" x14ac:dyDescent="0.3">
      <c r="B3" s="23" t="s">
        <v>10</v>
      </c>
      <c r="C3" s="9"/>
      <c r="D3" s="3"/>
      <c r="E3" s="3"/>
      <c r="F3" s="3"/>
      <c r="G3" s="3"/>
      <c r="H3" s="3"/>
      <c r="I3" s="3"/>
    </row>
    <row r="4" spans="2:9" x14ac:dyDescent="0.25">
      <c r="B4" s="3"/>
      <c r="C4" s="3"/>
      <c r="D4" s="3"/>
      <c r="E4" s="3"/>
      <c r="F4" s="3"/>
      <c r="G4" s="3"/>
      <c r="H4" s="3"/>
      <c r="I4" s="3"/>
    </row>
    <row r="5" spans="2:9" x14ac:dyDescent="0.25">
      <c r="B5" s="3"/>
      <c r="C5" s="3"/>
      <c r="D5" s="3"/>
      <c r="E5" s="3"/>
      <c r="F5" s="3"/>
      <c r="G5" s="3"/>
      <c r="H5" s="3"/>
      <c r="I5" s="3"/>
    </row>
    <row r="6" spans="2:9" ht="48.75" customHeight="1" x14ac:dyDescent="0.25">
      <c r="B6" s="155" t="s">
        <v>26</v>
      </c>
      <c r="C6" s="155"/>
      <c r="D6" s="155"/>
      <c r="E6" s="155"/>
      <c r="F6" s="155"/>
      <c r="G6" s="155"/>
      <c r="H6" s="155"/>
      <c r="I6" s="155"/>
    </row>
    <row r="7" spans="2:9" ht="48" customHeight="1" x14ac:dyDescent="0.25">
      <c r="B7" s="19" t="s">
        <v>5</v>
      </c>
      <c r="C7" s="7" t="s">
        <v>0</v>
      </c>
      <c r="D7" s="7" t="s">
        <v>1</v>
      </c>
      <c r="E7" s="7" t="s">
        <v>2</v>
      </c>
      <c r="F7" s="7" t="s">
        <v>3</v>
      </c>
      <c r="G7" s="7" t="s">
        <v>4</v>
      </c>
      <c r="H7" s="7" t="s">
        <v>27</v>
      </c>
      <c r="I7" s="7" t="s">
        <v>22</v>
      </c>
    </row>
    <row r="8" spans="2:9" ht="43.5" customHeight="1" x14ac:dyDescent="0.25">
      <c r="B8" s="7" t="s">
        <v>0</v>
      </c>
      <c r="C8" s="33"/>
      <c r="D8" s="34">
        <v>-2</v>
      </c>
      <c r="E8" s="35">
        <v>-3</v>
      </c>
      <c r="F8" s="36">
        <v>-3</v>
      </c>
      <c r="G8" s="37">
        <v>2</v>
      </c>
      <c r="H8" s="17">
        <f>G8+F8+E8+D8+C8</f>
        <v>-6</v>
      </c>
      <c r="I8" s="30" t="s">
        <v>16</v>
      </c>
    </row>
    <row r="9" spans="2:9" ht="43.5" customHeight="1" x14ac:dyDescent="0.25">
      <c r="B9" s="7" t="s">
        <v>1</v>
      </c>
      <c r="C9" s="34">
        <v>2</v>
      </c>
      <c r="D9" s="33"/>
      <c r="E9" s="38">
        <v>-1</v>
      </c>
      <c r="F9" s="39">
        <v>-2</v>
      </c>
      <c r="G9" s="40">
        <v>2</v>
      </c>
      <c r="H9" s="17">
        <f t="shared" ref="H9:H12" si="0">G9+F9+E9+D9+C9</f>
        <v>1</v>
      </c>
      <c r="I9" s="30" t="s">
        <v>15</v>
      </c>
    </row>
    <row r="10" spans="2:9" ht="43.5" customHeight="1" x14ac:dyDescent="0.25">
      <c r="B10" s="7" t="s">
        <v>2</v>
      </c>
      <c r="C10" s="35">
        <v>3</v>
      </c>
      <c r="D10" s="41">
        <v>1</v>
      </c>
      <c r="E10" s="33"/>
      <c r="F10" s="42">
        <v>-1</v>
      </c>
      <c r="G10" s="43">
        <v>3</v>
      </c>
      <c r="H10" s="17">
        <f t="shared" si="0"/>
        <v>6</v>
      </c>
      <c r="I10" s="30" t="s">
        <v>14</v>
      </c>
    </row>
    <row r="11" spans="2:9" ht="43.5" customHeight="1" x14ac:dyDescent="0.25">
      <c r="B11" s="7" t="s">
        <v>3</v>
      </c>
      <c r="C11" s="36">
        <v>3</v>
      </c>
      <c r="D11" s="39">
        <v>2</v>
      </c>
      <c r="E11" s="42">
        <v>1</v>
      </c>
      <c r="F11" s="44"/>
      <c r="G11" s="45">
        <v>4</v>
      </c>
      <c r="H11" s="17">
        <f t="shared" si="0"/>
        <v>10</v>
      </c>
      <c r="I11" s="30" t="s">
        <v>13</v>
      </c>
    </row>
    <row r="12" spans="2:9" ht="43.5" customHeight="1" x14ac:dyDescent="0.25">
      <c r="B12" s="7" t="s">
        <v>4</v>
      </c>
      <c r="C12" s="37">
        <v>-2</v>
      </c>
      <c r="D12" s="40">
        <v>-2</v>
      </c>
      <c r="E12" s="43">
        <v>-3</v>
      </c>
      <c r="F12" s="45">
        <v>-4</v>
      </c>
      <c r="G12" s="46"/>
      <c r="H12" s="17">
        <f t="shared" si="0"/>
        <v>-11</v>
      </c>
      <c r="I12" s="30" t="s">
        <v>17</v>
      </c>
    </row>
    <row r="13" spans="2:9" ht="15.75" thickBot="1" x14ac:dyDescent="0.3"/>
    <row r="14" spans="2:9" x14ac:dyDescent="0.25">
      <c r="B14" s="158" t="s">
        <v>28</v>
      </c>
      <c r="C14" s="159"/>
      <c r="D14" s="47">
        <v>4</v>
      </c>
      <c r="E14" s="48">
        <v>8000000</v>
      </c>
    </row>
    <row r="15" spans="2:9" x14ac:dyDescent="0.25">
      <c r="B15" s="160" t="s">
        <v>29</v>
      </c>
      <c r="C15" s="161"/>
      <c r="D15" s="47">
        <v>3</v>
      </c>
      <c r="E15" s="48">
        <f>E16+B22</f>
        <v>6187500</v>
      </c>
      <c r="F15" s="49"/>
    </row>
    <row r="16" spans="2:9" x14ac:dyDescent="0.25">
      <c r="B16" s="160" t="s">
        <v>32</v>
      </c>
      <c r="C16" s="161"/>
      <c r="D16" s="47">
        <v>2</v>
      </c>
      <c r="E16" s="48">
        <f>E17+B22</f>
        <v>4375000</v>
      </c>
    </row>
    <row r="17" spans="2:5" x14ac:dyDescent="0.25">
      <c r="B17" s="160" t="s">
        <v>30</v>
      </c>
      <c r="C17" s="161"/>
      <c r="D17" s="47">
        <v>1</v>
      </c>
      <c r="E17" s="48">
        <f>E18+B22</f>
        <v>2562500</v>
      </c>
    </row>
    <row r="18" spans="2:5" ht="15.75" thickBot="1" x14ac:dyDescent="0.3">
      <c r="B18" s="156" t="s">
        <v>31</v>
      </c>
      <c r="C18" s="157"/>
      <c r="D18" s="47">
        <v>0</v>
      </c>
      <c r="E18" s="48">
        <v>750000</v>
      </c>
    </row>
    <row r="19" spans="2:5" ht="15.75" thickBot="1" x14ac:dyDescent="0.3"/>
    <row r="20" spans="2:5" x14ac:dyDescent="0.25">
      <c r="B20" s="50"/>
      <c r="C20" s="51"/>
    </row>
    <row r="21" spans="2:5" x14ac:dyDescent="0.25">
      <c r="B21" s="52" t="s">
        <v>33</v>
      </c>
      <c r="C21" s="53"/>
    </row>
    <row r="22" spans="2:5" x14ac:dyDescent="0.25">
      <c r="B22" s="54">
        <f>(8000000-750000)/(5-1)</f>
        <v>1812500</v>
      </c>
      <c r="C22" s="53"/>
    </row>
    <row r="23" spans="2:5" ht="15.75" thickBot="1" x14ac:dyDescent="0.3">
      <c r="B23" s="55"/>
      <c r="C23" s="56"/>
    </row>
  </sheetData>
  <mergeCells count="6">
    <mergeCell ref="B18:C18"/>
    <mergeCell ref="B6:I6"/>
    <mergeCell ref="B14:C14"/>
    <mergeCell ref="B15:C15"/>
    <mergeCell ref="B16:C16"/>
    <mergeCell ref="B17:C17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/>
  </sheetViews>
  <sheetFormatPr baseColWidth="10" defaultRowHeight="15" x14ac:dyDescent="0.25"/>
  <cols>
    <col min="1" max="16384" width="11.42578125" style="32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5"/>
  <sheetViews>
    <sheetView topLeftCell="A10" workbookViewId="0">
      <selection activeCell="F6" sqref="F6"/>
    </sheetView>
  </sheetViews>
  <sheetFormatPr baseColWidth="10" defaultRowHeight="15" x14ac:dyDescent="0.25"/>
  <cols>
    <col min="1" max="1" width="6" style="32" customWidth="1"/>
    <col min="2" max="2" width="16.85546875" style="32" customWidth="1"/>
    <col min="3" max="3" width="16.42578125" style="32" customWidth="1"/>
    <col min="4" max="4" width="33.28515625" style="32" customWidth="1"/>
    <col min="5" max="5" width="35.42578125" style="32" customWidth="1"/>
    <col min="6" max="6" width="33.28515625" style="32" customWidth="1"/>
    <col min="7" max="7" width="16.42578125" style="32" customWidth="1"/>
    <col min="8" max="16384" width="11.42578125" style="32"/>
  </cols>
  <sheetData>
    <row r="3" spans="2:6" ht="15" customHeight="1" x14ac:dyDescent="0.25">
      <c r="B3" s="163" t="s">
        <v>48</v>
      </c>
      <c r="C3" s="164"/>
      <c r="D3" s="164"/>
      <c r="E3" s="164"/>
      <c r="F3" s="165"/>
    </row>
    <row r="4" spans="2:6" ht="29.25" customHeight="1" x14ac:dyDescent="0.25">
      <c r="B4" s="166"/>
      <c r="C4" s="167"/>
      <c r="D4" s="167"/>
      <c r="E4" s="167"/>
      <c r="F4" s="168"/>
    </row>
    <row r="5" spans="2:6" ht="26.25" customHeight="1" x14ac:dyDescent="0.25">
      <c r="B5" s="169" t="s">
        <v>34</v>
      </c>
      <c r="C5" s="169" t="s">
        <v>35</v>
      </c>
      <c r="D5" s="171" t="s">
        <v>36</v>
      </c>
      <c r="E5" s="172"/>
      <c r="F5" s="173"/>
    </row>
    <row r="6" spans="2:6" ht="30.75" customHeight="1" x14ac:dyDescent="0.25">
      <c r="B6" s="170"/>
      <c r="C6" s="170"/>
      <c r="D6" s="57" t="s">
        <v>40</v>
      </c>
      <c r="E6" s="57" t="s">
        <v>43</v>
      </c>
      <c r="F6" s="57" t="s">
        <v>44</v>
      </c>
    </row>
    <row r="7" spans="2:6" ht="21" customHeight="1" x14ac:dyDescent="0.25">
      <c r="B7" s="162" t="s">
        <v>37</v>
      </c>
      <c r="C7" s="117" t="s">
        <v>41</v>
      </c>
      <c r="D7" s="117" t="s">
        <v>3</v>
      </c>
      <c r="E7" s="117"/>
      <c r="F7" s="117"/>
    </row>
    <row r="8" spans="2:6" ht="30.75" customHeight="1" x14ac:dyDescent="0.25">
      <c r="B8" s="162"/>
      <c r="C8" s="117" t="s">
        <v>45</v>
      </c>
      <c r="D8" s="118" t="s">
        <v>2</v>
      </c>
      <c r="E8" s="117"/>
      <c r="F8" s="117"/>
    </row>
    <row r="9" spans="2:6" ht="32.25" customHeight="1" x14ac:dyDescent="0.25">
      <c r="B9" s="162"/>
      <c r="C9" s="117" t="s">
        <v>42</v>
      </c>
      <c r="D9" s="118"/>
      <c r="E9" s="118" t="s">
        <v>47</v>
      </c>
      <c r="F9" s="117"/>
    </row>
    <row r="10" spans="2:6" ht="18" customHeight="1" x14ac:dyDescent="0.25">
      <c r="B10" s="162" t="s">
        <v>38</v>
      </c>
      <c r="C10" s="117" t="s">
        <v>41</v>
      </c>
      <c r="D10" s="118"/>
      <c r="E10" s="117"/>
      <c r="F10" s="117"/>
    </row>
    <row r="11" spans="2:6" ht="18" customHeight="1" x14ac:dyDescent="0.25">
      <c r="B11" s="162"/>
      <c r="C11" s="117" t="s">
        <v>45</v>
      </c>
      <c r="D11" s="117"/>
      <c r="E11" s="117"/>
      <c r="F11" s="117"/>
    </row>
    <row r="12" spans="2:6" ht="18" customHeight="1" x14ac:dyDescent="0.25">
      <c r="B12" s="162"/>
      <c r="C12" s="117" t="s">
        <v>42</v>
      </c>
      <c r="D12" s="117"/>
      <c r="E12" s="117"/>
      <c r="F12" s="117"/>
    </row>
    <row r="13" spans="2:6" ht="19.5" customHeight="1" x14ac:dyDescent="0.25">
      <c r="B13" s="162" t="s">
        <v>39</v>
      </c>
      <c r="C13" s="117" t="s">
        <v>41</v>
      </c>
      <c r="D13" s="117"/>
      <c r="E13" s="117"/>
      <c r="F13" s="117"/>
    </row>
    <row r="14" spans="2:6" ht="19.5" customHeight="1" x14ac:dyDescent="0.25">
      <c r="B14" s="162"/>
      <c r="C14" s="117" t="s">
        <v>45</v>
      </c>
      <c r="D14" s="117"/>
      <c r="E14" s="117"/>
      <c r="F14" s="117"/>
    </row>
    <row r="15" spans="2:6" ht="19.5" customHeight="1" x14ac:dyDescent="0.25">
      <c r="B15" s="162"/>
      <c r="C15" s="117" t="s">
        <v>42</v>
      </c>
      <c r="D15" s="117"/>
      <c r="E15" s="117"/>
      <c r="F15" s="117" t="s">
        <v>4</v>
      </c>
    </row>
  </sheetData>
  <mergeCells count="7">
    <mergeCell ref="B10:B12"/>
    <mergeCell ref="B13:B15"/>
    <mergeCell ref="B3:F4"/>
    <mergeCell ref="B5:B6"/>
    <mergeCell ref="C5:C6"/>
    <mergeCell ref="D5:F5"/>
    <mergeCell ref="B7:B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"/>
  <sheetViews>
    <sheetView workbookViewId="0"/>
  </sheetViews>
  <sheetFormatPr baseColWidth="10" defaultRowHeight="15" x14ac:dyDescent="0.25"/>
  <cols>
    <col min="1" max="16384" width="11.42578125" style="32"/>
  </cols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9"/>
  <sheetViews>
    <sheetView zoomScale="130" zoomScaleNormal="130" workbookViewId="0">
      <selection activeCell="C5" sqref="C5:F8"/>
    </sheetView>
  </sheetViews>
  <sheetFormatPr baseColWidth="10" defaultRowHeight="15" x14ac:dyDescent="0.25"/>
  <cols>
    <col min="1" max="1" width="7.28515625" style="32" customWidth="1"/>
    <col min="2" max="2" width="11.42578125" style="32"/>
    <col min="3" max="3" width="22.5703125" style="32" customWidth="1"/>
    <col min="4" max="7" width="22.85546875" style="32" customWidth="1"/>
    <col min="8" max="16384" width="11.42578125" style="32"/>
  </cols>
  <sheetData>
    <row r="3" spans="2:7" ht="33.75" customHeight="1" x14ac:dyDescent="0.25">
      <c r="B3" s="155" t="s">
        <v>49</v>
      </c>
      <c r="C3" s="155"/>
      <c r="D3" s="155"/>
      <c r="E3" s="155"/>
      <c r="F3" s="155"/>
      <c r="G3" s="155"/>
    </row>
    <row r="4" spans="2:7" s="61" customFormat="1" ht="36.75" customHeight="1" x14ac:dyDescent="0.25">
      <c r="B4" s="19" t="s">
        <v>50</v>
      </c>
      <c r="C4" s="19" t="s">
        <v>51</v>
      </c>
      <c r="D4" s="19" t="s">
        <v>52</v>
      </c>
      <c r="E4" s="19" t="s">
        <v>53</v>
      </c>
      <c r="F4" s="19" t="s">
        <v>54</v>
      </c>
      <c r="G4" s="19" t="s">
        <v>55</v>
      </c>
    </row>
    <row r="5" spans="2:7" ht="31.5" customHeight="1" x14ac:dyDescent="0.25">
      <c r="B5" s="20">
        <v>1</v>
      </c>
      <c r="C5" s="58" t="s">
        <v>3</v>
      </c>
      <c r="D5" s="58" t="s">
        <v>2</v>
      </c>
      <c r="E5" s="58" t="s">
        <v>4</v>
      </c>
      <c r="F5" s="58" t="s">
        <v>3</v>
      </c>
      <c r="G5" s="58" t="s">
        <v>4</v>
      </c>
    </row>
    <row r="6" spans="2:7" ht="31.5" customHeight="1" x14ac:dyDescent="0.25">
      <c r="B6" s="20">
        <v>2</v>
      </c>
      <c r="C6" s="58" t="s">
        <v>2</v>
      </c>
      <c r="D6" s="58" t="s">
        <v>3</v>
      </c>
      <c r="E6" s="58" t="s">
        <v>0</v>
      </c>
      <c r="F6" s="58" t="s">
        <v>2</v>
      </c>
      <c r="G6" s="58" t="s">
        <v>0</v>
      </c>
    </row>
    <row r="7" spans="2:7" ht="31.5" customHeight="1" x14ac:dyDescent="0.25">
      <c r="B7" s="20">
        <v>3</v>
      </c>
      <c r="C7" s="7" t="s">
        <v>46</v>
      </c>
      <c r="D7" s="59" t="s">
        <v>46</v>
      </c>
      <c r="E7" s="58" t="s">
        <v>46</v>
      </c>
      <c r="F7" s="58" t="s">
        <v>46</v>
      </c>
      <c r="G7" s="58" t="s">
        <v>46</v>
      </c>
    </row>
    <row r="8" spans="2:7" ht="31.5" customHeight="1" x14ac:dyDescent="0.25">
      <c r="B8" s="20">
        <v>4</v>
      </c>
      <c r="C8" s="58" t="s">
        <v>0</v>
      </c>
      <c r="D8" s="58" t="s">
        <v>0</v>
      </c>
      <c r="E8" s="58" t="s">
        <v>2</v>
      </c>
      <c r="F8" s="60" t="s">
        <v>0</v>
      </c>
      <c r="G8" s="58" t="s">
        <v>2</v>
      </c>
    </row>
    <row r="9" spans="2:7" ht="31.5" customHeight="1" x14ac:dyDescent="0.25">
      <c r="B9" s="20">
        <v>5</v>
      </c>
      <c r="C9" s="58" t="s">
        <v>4</v>
      </c>
      <c r="D9" s="58" t="s">
        <v>4</v>
      </c>
      <c r="E9" s="58" t="s">
        <v>3</v>
      </c>
      <c r="F9" s="58" t="s">
        <v>4</v>
      </c>
      <c r="G9" s="58" t="s">
        <v>3</v>
      </c>
    </row>
  </sheetData>
  <mergeCells count="1">
    <mergeCell ref="B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2"/>
  <sheetViews>
    <sheetView workbookViewId="0">
      <selection activeCell="D5" sqref="D5:E10"/>
    </sheetView>
  </sheetViews>
  <sheetFormatPr baseColWidth="10" defaultRowHeight="15" x14ac:dyDescent="0.25"/>
  <cols>
    <col min="1" max="1" width="8.28515625" style="32" customWidth="1"/>
    <col min="2" max="2" width="30.85546875" style="32" customWidth="1"/>
    <col min="3" max="8" width="19.42578125" style="32" customWidth="1"/>
    <col min="9" max="16384" width="11.42578125" style="32"/>
  </cols>
  <sheetData>
    <row r="3" spans="2:8" ht="40.5" customHeight="1" x14ac:dyDescent="0.25">
      <c r="B3" s="155" t="s">
        <v>49</v>
      </c>
      <c r="C3" s="155"/>
      <c r="D3" s="155"/>
      <c r="E3" s="155"/>
      <c r="F3" s="155"/>
      <c r="G3" s="155"/>
      <c r="H3" s="155"/>
    </row>
    <row r="4" spans="2:8" ht="31.5" x14ac:dyDescent="0.25">
      <c r="B4" s="19" t="s">
        <v>56</v>
      </c>
      <c r="C4" s="19" t="s">
        <v>57</v>
      </c>
      <c r="D4" s="19" t="s">
        <v>51</v>
      </c>
      <c r="E4" s="19" t="s">
        <v>52</v>
      </c>
      <c r="F4" s="19" t="s">
        <v>53</v>
      </c>
      <c r="G4" s="19" t="s">
        <v>54</v>
      </c>
      <c r="H4" s="19" t="s">
        <v>55</v>
      </c>
    </row>
    <row r="5" spans="2:8" ht="18.75" x14ac:dyDescent="0.25">
      <c r="B5" s="20" t="s">
        <v>3</v>
      </c>
      <c r="C5" s="62">
        <f>D5+E5+F5+G5+H5</f>
        <v>158</v>
      </c>
      <c r="D5" s="58">
        <v>40</v>
      </c>
      <c r="E5" s="58">
        <v>50</v>
      </c>
      <c r="F5" s="58">
        <v>5</v>
      </c>
      <c r="G5" s="58">
        <v>58</v>
      </c>
      <c r="H5" s="58">
        <v>5</v>
      </c>
    </row>
    <row r="6" spans="2:8" ht="37.5" x14ac:dyDescent="0.25">
      <c r="B6" s="20" t="s">
        <v>2</v>
      </c>
      <c r="C6" s="62">
        <f>D6+E6+F6+G6+H6</f>
        <v>125</v>
      </c>
      <c r="D6" s="58">
        <v>30</v>
      </c>
      <c r="E6" s="58">
        <v>35</v>
      </c>
      <c r="F6" s="58">
        <v>5</v>
      </c>
      <c r="G6" s="58">
        <v>50</v>
      </c>
      <c r="H6" s="58">
        <v>5</v>
      </c>
    </row>
    <row r="7" spans="2:8" ht="37.5" x14ac:dyDescent="0.25">
      <c r="B7" s="20" t="s">
        <v>46</v>
      </c>
      <c r="C7" s="62">
        <f>D7+E7+F7+G7+H7</f>
        <v>89</v>
      </c>
      <c r="D7" s="58">
        <v>27</v>
      </c>
      <c r="E7" s="59">
        <v>30</v>
      </c>
      <c r="F7" s="58">
        <v>10</v>
      </c>
      <c r="G7" s="58">
        <v>14</v>
      </c>
      <c r="H7" s="58">
        <v>8</v>
      </c>
    </row>
    <row r="8" spans="2:8" ht="18.75" x14ac:dyDescent="0.25">
      <c r="B8" s="20" t="s">
        <v>0</v>
      </c>
      <c r="C8" s="62">
        <f>D8+E8+F8+G8+H8</f>
        <v>81</v>
      </c>
      <c r="D8" s="58">
        <v>23</v>
      </c>
      <c r="E8" s="58">
        <v>27</v>
      </c>
      <c r="F8" s="58">
        <v>8</v>
      </c>
      <c r="G8" s="58">
        <v>15</v>
      </c>
      <c r="H8" s="58">
        <v>8</v>
      </c>
    </row>
    <row r="9" spans="2:8" ht="18.75" x14ac:dyDescent="0.25">
      <c r="B9" s="20" t="s">
        <v>4</v>
      </c>
      <c r="C9" s="62">
        <f>D9+E9+F9+G9+H9</f>
        <v>47</v>
      </c>
      <c r="D9" s="58">
        <v>6</v>
      </c>
      <c r="E9" s="58">
        <v>7</v>
      </c>
      <c r="F9" s="58">
        <v>10</v>
      </c>
      <c r="G9" s="58">
        <v>4</v>
      </c>
      <c r="H9" s="58">
        <v>20</v>
      </c>
    </row>
    <row r="10" spans="2:8" ht="15.75" thickBot="1" x14ac:dyDescent="0.3"/>
    <row r="11" spans="2:8" ht="24.75" thickTop="1" thickBot="1" x14ac:dyDescent="0.4">
      <c r="B11" s="63" t="s">
        <v>58</v>
      </c>
      <c r="C11" s="64">
        <f>SUM(C5:C10)</f>
        <v>500</v>
      </c>
    </row>
    <row r="12" spans="2:8" ht="15.75" thickTop="1" x14ac:dyDescent="0.25"/>
  </sheetData>
  <mergeCells count="1">
    <mergeCell ref="B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JERARQUIZACIÓN</vt:lpstr>
      <vt:lpstr>1</vt:lpstr>
      <vt:lpstr>2</vt:lpstr>
      <vt:lpstr>3</vt:lpstr>
      <vt:lpstr>CATEGORIAS</vt:lpstr>
      <vt:lpstr>4</vt:lpstr>
      <vt:lpstr>FACTORES</vt:lpstr>
      <vt:lpstr>5</vt:lpstr>
      <vt:lpstr>6</vt:lpstr>
      <vt:lpstr>7</vt:lpstr>
      <vt:lpstr>PUNTOS</vt:lpstr>
      <vt:lpstr>8</vt:lpstr>
      <vt:lpstr>9</vt:lpstr>
      <vt:lpstr>10</vt:lpstr>
      <vt:lpstr>11</vt:lpstr>
      <vt:lpstr>ENCUESTA</vt:lpstr>
      <vt:lpstr>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Vladimirac</dc:creator>
  <cp:lastModifiedBy>Luffi</cp:lastModifiedBy>
  <dcterms:created xsi:type="dcterms:W3CDTF">2014-05-13T16:03:43Z</dcterms:created>
  <dcterms:modified xsi:type="dcterms:W3CDTF">2014-09-20T23:21:29Z</dcterms:modified>
</cp:coreProperties>
</file>